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75" yWindow="15" windowWidth="17640" windowHeight="11040"/>
  </bookViews>
  <sheets>
    <sheet name="Plan" sheetId="1" r:id="rId1"/>
    <sheet name="Competencies Networks" sheetId="3" r:id="rId2"/>
    <sheet name="Competencies C4CS" sheetId="4" r:id="rId3"/>
  </sheets>
  <definedNames>
    <definedName name="_xlnm.Print_Area" localSheetId="1">'Competencies Networks'!$A$1:$M$122</definedName>
    <definedName name="_xlnm.Print_Area" localSheetId="0">Plan!$A$1:$O$43</definedName>
  </definedNames>
  <calcPr calcId="125725"/>
</workbook>
</file>

<file path=xl/calcChain.xml><?xml version="1.0" encoding="utf-8"?>
<calcChain xmlns="http://schemas.openxmlformats.org/spreadsheetml/2006/main">
  <c r="C50" i="4"/>
  <c r="N118" i="3" l="1"/>
  <c r="M118"/>
  <c r="N117"/>
  <c r="M117"/>
  <c r="O117" s="1"/>
  <c r="N116"/>
  <c r="N115"/>
  <c r="M115"/>
  <c r="O115" s="1"/>
  <c r="N114"/>
  <c r="M114"/>
  <c r="N113"/>
  <c r="M113"/>
  <c r="O113" s="1"/>
  <c r="N112"/>
  <c r="M112"/>
  <c r="N110"/>
  <c r="M110"/>
  <c r="O110" s="1"/>
  <c r="N109"/>
  <c r="M109"/>
  <c r="N108"/>
  <c r="M108"/>
  <c r="O108" s="1"/>
  <c r="N107"/>
  <c r="N121" s="1"/>
  <c r="N106"/>
  <c r="M106"/>
  <c r="O106" s="1"/>
  <c r="N105"/>
  <c r="M105"/>
  <c r="N104"/>
  <c r="N88"/>
  <c r="N84"/>
  <c r="N80"/>
  <c r="N98" s="1"/>
  <c r="N99" s="1"/>
  <c r="M82"/>
  <c r="N82"/>
  <c r="O82" s="1"/>
  <c r="M83"/>
  <c r="N83"/>
  <c r="M85"/>
  <c r="N85"/>
  <c r="M86"/>
  <c r="N86"/>
  <c r="M87"/>
  <c r="N87"/>
  <c r="M89"/>
  <c r="N89"/>
  <c r="M90"/>
  <c r="N90"/>
  <c r="M92"/>
  <c r="N92"/>
  <c r="O92"/>
  <c r="M94"/>
  <c r="O94" s="1"/>
  <c r="N94"/>
  <c r="N81"/>
  <c r="M81"/>
  <c r="N64"/>
  <c r="N74"/>
  <c r="M74"/>
  <c r="N73"/>
  <c r="M73"/>
  <c r="N72"/>
  <c r="M72"/>
  <c r="N71"/>
  <c r="M71"/>
  <c r="N70"/>
  <c r="M70"/>
  <c r="N69"/>
  <c r="N68"/>
  <c r="M68"/>
  <c r="N67"/>
  <c r="M67"/>
  <c r="N66"/>
  <c r="M66"/>
  <c r="N63"/>
  <c r="N65"/>
  <c r="O65" s="1"/>
  <c r="M65"/>
  <c r="M64"/>
  <c r="O64" s="1"/>
  <c r="N52"/>
  <c r="M52"/>
  <c r="N51"/>
  <c r="M51"/>
  <c r="N50"/>
  <c r="M50"/>
  <c r="N49"/>
  <c r="M49"/>
  <c r="N48"/>
  <c r="M48"/>
  <c r="N47"/>
  <c r="M47"/>
  <c r="N46"/>
  <c r="M46"/>
  <c r="N45"/>
  <c r="M45"/>
  <c r="N44"/>
  <c r="M44"/>
  <c r="M43" s="1"/>
  <c r="N43"/>
  <c r="N42"/>
  <c r="M42"/>
  <c r="N41"/>
  <c r="M41"/>
  <c r="N40"/>
  <c r="M40"/>
  <c r="N39"/>
  <c r="M39"/>
  <c r="N38"/>
  <c r="N37"/>
  <c r="N56" s="1"/>
  <c r="M37"/>
  <c r="N30"/>
  <c r="M30"/>
  <c r="N28"/>
  <c r="M28"/>
  <c r="N27"/>
  <c r="M27"/>
  <c r="N26"/>
  <c r="M26"/>
  <c r="N25"/>
  <c r="M25"/>
  <c r="N24"/>
  <c r="M24"/>
  <c r="N23"/>
  <c r="M23"/>
  <c r="N22"/>
  <c r="M22"/>
  <c r="N21"/>
  <c r="M21"/>
  <c r="N20"/>
  <c r="M20"/>
  <c r="N19"/>
  <c r="M19"/>
  <c r="N18"/>
  <c r="M18"/>
  <c r="N17"/>
  <c r="M17"/>
  <c r="N16"/>
  <c r="M16"/>
  <c r="N15"/>
  <c r="M15"/>
  <c r="N14"/>
  <c r="M14"/>
  <c r="N13"/>
  <c r="M13"/>
  <c r="N11"/>
  <c r="M11"/>
  <c r="N9"/>
  <c r="M9"/>
  <c r="N7"/>
  <c r="N31" s="1"/>
  <c r="M7"/>
  <c r="M31" s="1"/>
  <c r="M84" l="1"/>
  <c r="O84" s="1"/>
  <c r="O37"/>
  <c r="O39"/>
  <c r="O41"/>
  <c r="O66"/>
  <c r="O68"/>
  <c r="O70"/>
  <c r="O72"/>
  <c r="O74"/>
  <c r="O81"/>
  <c r="O90"/>
  <c r="O87"/>
  <c r="O85"/>
  <c r="M88"/>
  <c r="O88" s="1"/>
  <c r="M104"/>
  <c r="O104" s="1"/>
  <c r="M107"/>
  <c r="O107" s="1"/>
  <c r="O121" s="1"/>
  <c r="O109"/>
  <c r="O112"/>
  <c r="O114"/>
  <c r="M116"/>
  <c r="O118"/>
  <c r="M38"/>
  <c r="M56" s="1"/>
  <c r="M57" s="1"/>
  <c r="O40"/>
  <c r="O42"/>
  <c r="M63"/>
  <c r="O63" s="1"/>
  <c r="O67"/>
  <c r="M69"/>
  <c r="O69" s="1"/>
  <c r="O71"/>
  <c r="O73"/>
  <c r="O89"/>
  <c r="O86"/>
  <c r="O83"/>
  <c r="M80"/>
  <c r="M98" s="1"/>
  <c r="M99" s="1"/>
  <c r="N57"/>
  <c r="O43"/>
  <c r="O45"/>
  <c r="O46"/>
  <c r="O47"/>
  <c r="O48"/>
  <c r="O49"/>
  <c r="O50"/>
  <c r="O51"/>
  <c r="O52"/>
  <c r="O105"/>
  <c r="O44"/>
  <c r="O9"/>
  <c r="O11"/>
  <c r="O13"/>
  <c r="O15"/>
  <c r="O16"/>
  <c r="O17"/>
  <c r="O18"/>
  <c r="O19"/>
  <c r="O20"/>
  <c r="O21"/>
  <c r="O23"/>
  <c r="O24"/>
  <c r="O25"/>
  <c r="O27"/>
  <c r="O26" s="1"/>
  <c r="O28"/>
  <c r="O30"/>
  <c r="O7"/>
  <c r="O38" l="1"/>
  <c r="O56" s="1"/>
  <c r="O57" s="1"/>
  <c r="O116"/>
  <c r="M121"/>
  <c r="O80"/>
  <c r="O98" s="1"/>
  <c r="O99" s="1"/>
  <c r="O14"/>
  <c r="O22"/>
  <c r="O31" l="1"/>
  <c r="D31" l="1"/>
</calcChain>
</file>

<file path=xl/sharedStrings.xml><?xml version="1.0" encoding="utf-8"?>
<sst xmlns="http://schemas.openxmlformats.org/spreadsheetml/2006/main" count="486" uniqueCount="279">
  <si>
    <t>Term 1</t>
  </si>
  <si>
    <t>Term 2</t>
  </si>
  <si>
    <t>3CUD</t>
  </si>
  <si>
    <t>3SWP</t>
  </si>
  <si>
    <t>3WHS</t>
  </si>
  <si>
    <t>3ITE</t>
  </si>
  <si>
    <t>3WSF</t>
  </si>
  <si>
    <t>3WNF</t>
  </si>
  <si>
    <t>3PAC</t>
  </si>
  <si>
    <t>4IVM</t>
  </si>
  <si>
    <t>4LXA</t>
  </si>
  <si>
    <t>4WAD</t>
  </si>
  <si>
    <t>4WNI</t>
  </si>
  <si>
    <t>4CEP</t>
  </si>
  <si>
    <t>Option 1</t>
  </si>
  <si>
    <t>Option 1:</t>
  </si>
  <si>
    <t>Choose one of the subjects below:</t>
  </si>
  <si>
    <r>
      <t xml:space="preserve">1 </t>
    </r>
    <r>
      <rPr>
        <sz val="11"/>
        <color theme="1"/>
        <rFont val="Calibri"/>
        <family val="2"/>
        <scheme val="minor"/>
      </rPr>
      <t>5LXN</t>
    </r>
  </si>
  <si>
    <r>
      <t xml:space="preserve">1 </t>
    </r>
    <r>
      <rPr>
        <sz val="11"/>
        <color theme="1"/>
        <rFont val="Calibri"/>
        <family val="2"/>
        <scheme val="minor"/>
      </rPr>
      <t>5ISM</t>
    </r>
  </si>
  <si>
    <t>5ISV</t>
  </si>
  <si>
    <t>5EVC</t>
  </si>
  <si>
    <t>5CNW</t>
  </si>
  <si>
    <t>5ECS</t>
  </si>
  <si>
    <t>Option 2</t>
  </si>
  <si>
    <t>Option 2:</t>
  </si>
  <si>
    <t>Choose one of the subjects below not already taken:</t>
  </si>
  <si>
    <t>6EWD</t>
  </si>
  <si>
    <t>6EWS</t>
  </si>
  <si>
    <t>* must also have done 4WAD as it contains a competency</t>
  </si>
  <si>
    <t>4CITN (cisco 1)</t>
  </si>
  <si>
    <t>5CRS (cisco 2)</t>
  </si>
  <si>
    <r>
      <t xml:space="preserve">1 </t>
    </r>
    <r>
      <rPr>
        <sz val="11"/>
        <color theme="1"/>
        <rFont val="Calibri"/>
        <family val="2"/>
        <scheme val="minor"/>
      </rPr>
      <t>5CSN (cisco 3)</t>
    </r>
  </si>
  <si>
    <t>C2</t>
  </si>
  <si>
    <t>ICANWK602A Plan, configure and test advanced server based security</t>
  </si>
  <si>
    <t>C3</t>
  </si>
  <si>
    <t>C4</t>
  </si>
  <si>
    <t>ICANWK509A Design and implement a security perimeter for ICT networks</t>
  </si>
  <si>
    <t xml:space="preserve">6EWD </t>
  </si>
  <si>
    <t>Enterprise Wireless Design</t>
  </si>
  <si>
    <t>NE1</t>
  </si>
  <si>
    <t>ICANWK605A Design and configure secure integrated wireless systems</t>
  </si>
  <si>
    <t>C1</t>
  </si>
  <si>
    <t>ICANWK502A Implement secure encryption technologies</t>
  </si>
  <si>
    <t>NE3</t>
  </si>
  <si>
    <t>ICAICT609A Lead the evaluation and implementation of current industry-specific technologies</t>
  </si>
  <si>
    <t>Enterprise Wireless Security</t>
  </si>
  <si>
    <t>NE2</t>
  </si>
  <si>
    <t>ICANWK607A Design and implement wireless network security</t>
  </si>
  <si>
    <t>C5</t>
  </si>
  <si>
    <t>ICTSUS6233A Integrate sustainability in ICT planning and design projects</t>
  </si>
  <si>
    <t>NE4</t>
  </si>
  <si>
    <t>6CNS</t>
  </si>
  <si>
    <t>6SUS</t>
  </si>
  <si>
    <t xml:space="preserve">Advanced Diploma Network Security Delivery Strategy </t>
  </si>
  <si>
    <t>(NB: Modified for AD CST)</t>
  </si>
  <si>
    <r>
      <t>ICA30111 – Certificate III in Information, Digital Media and Technology (</t>
    </r>
    <r>
      <rPr>
        <b/>
        <u/>
        <sz val="18"/>
        <color theme="1"/>
        <rFont val="Cambria"/>
        <family val="1"/>
        <scheme val="major"/>
      </rPr>
      <t>Support Stream</t>
    </r>
    <r>
      <rPr>
        <b/>
        <sz val="18"/>
        <color theme="1"/>
        <rFont val="Cambria"/>
        <family val="1"/>
        <scheme val="major"/>
      </rPr>
      <t xml:space="preserve"> with Network elective)</t>
    </r>
  </si>
  <si>
    <t xml:space="preserve">Subject </t>
  </si>
  <si>
    <t>Subject Name</t>
  </si>
  <si>
    <t xml:space="preserve">Nom </t>
  </si>
  <si>
    <t>Dip</t>
  </si>
  <si>
    <t>AD</t>
  </si>
  <si>
    <t>Competencies</t>
  </si>
  <si>
    <t>Subject Prerequisites</t>
  </si>
  <si>
    <t>Study Guide</t>
  </si>
  <si>
    <t>RPL Document</t>
  </si>
  <si>
    <t>Code</t>
  </si>
  <si>
    <t>Hrs</t>
  </si>
  <si>
    <t>Workplace Health &amp; Safety</t>
  </si>
  <si>
    <t>3CC</t>
  </si>
  <si>
    <t>4NC1</t>
  </si>
  <si>
    <t>BSBOHS302B Participate effectively in OHS communication and consultative processes</t>
  </si>
  <si>
    <t>Sustainable Work Practices</t>
  </si>
  <si>
    <t>BSBSUS301A Implement and monitor environmentally sustainable work practices</t>
  </si>
  <si>
    <t>Create User Documentation</t>
  </si>
  <si>
    <t>ICAICT301A Create user documentation</t>
  </si>
  <si>
    <t>Provide Advice to Clients</t>
  </si>
  <si>
    <t>3SC</t>
  </si>
  <si>
    <t>ICASAS305A Provide IT advice to clients</t>
  </si>
  <si>
    <t xml:space="preserve">IT Essentials </t>
  </si>
  <si>
    <t>ICASAS301A Run standard diagnostic tests</t>
  </si>
  <si>
    <t>ICASAS303A Care for computer hardware</t>
  </si>
  <si>
    <t>ICAICT302A Install and optimise operating system software</t>
  </si>
  <si>
    <t>ICAICT202A Work and communicate effectively in an IT environment</t>
  </si>
  <si>
    <t>ICAICT303A Connect internal hardware components</t>
  </si>
  <si>
    <t>ICASAS306A Maintain equipment and software</t>
  </si>
  <si>
    <t>ICASAS304A Provide basic system administration</t>
  </si>
  <si>
    <t>Windows Network Fundamentals</t>
  </si>
  <si>
    <t>3NE</t>
  </si>
  <si>
    <t>ICANWK305A Install and manage network protocols</t>
  </si>
  <si>
    <t>ICASAS307A Install, configure and secure a small office home office network</t>
  </si>
  <si>
    <t>E</t>
  </si>
  <si>
    <t>4NE1</t>
  </si>
  <si>
    <t>ICANWK405A Build a small wireless local area network</t>
  </si>
  <si>
    <t>Windows Server Fundamentals</t>
  </si>
  <si>
    <t>ICANWK304A Administer network peripherals</t>
  </si>
  <si>
    <t>3GE</t>
  </si>
  <si>
    <t>ICANWK303A Configure and administer a network operating system</t>
  </si>
  <si>
    <t>Install Virtual Machines</t>
  </si>
  <si>
    <t>4NC2</t>
  </si>
  <si>
    <t>ICANWK402A Install and configure virtual machines for sustainable ICT</t>
  </si>
  <si>
    <t>Hours</t>
  </si>
  <si>
    <t>Copyright Ethics &amp; Privacy</t>
  </si>
  <si>
    <t>4NC3</t>
  </si>
  <si>
    <t>5NC1</t>
  </si>
  <si>
    <t>ICAICT418A Contribute to copyright, ethics and privacy in an IT environment</t>
  </si>
  <si>
    <t>4CIN</t>
  </si>
  <si>
    <t>Cisco Intro to Networks</t>
  </si>
  <si>
    <t>(CISCO 1)</t>
  </si>
  <si>
    <t>4NC4</t>
  </si>
  <si>
    <t>ICANWK404A Install, operate and troubleshoot a small enterprise branch network</t>
  </si>
  <si>
    <t>4NE2</t>
  </si>
  <si>
    <t>ICTTEN4199A Install, configure and test a router</t>
  </si>
  <si>
    <t>4NC5</t>
  </si>
  <si>
    <t>ICTTEN4198A Install, configure and test an internet protocol network</t>
  </si>
  <si>
    <t>4NE3</t>
  </si>
  <si>
    <t>ICASAS426A Locate and troubleshoot IT equipment, system and software faults</t>
  </si>
  <si>
    <t>Windows Networking Infrastructure</t>
  </si>
  <si>
    <t>4NC6</t>
  </si>
  <si>
    <t>ICANWK403A Manage network and data integrity</t>
  </si>
  <si>
    <t>4NE4</t>
  </si>
  <si>
    <t>ICANWK406A Install, configure and test network security</t>
  </si>
  <si>
    <t>Windows Active Directory</t>
  </si>
  <si>
    <t>4NE5</t>
  </si>
  <si>
    <t>5NE1</t>
  </si>
  <si>
    <t>ICTTEN5201A Install, configure and test a server</t>
  </si>
  <si>
    <t>4NC7</t>
  </si>
  <si>
    <t>ICANWK401A Install and manage a server</t>
  </si>
  <si>
    <t>4NC8</t>
  </si>
  <si>
    <t>ICAICT401A Determine and confirm client business requirements</t>
  </si>
  <si>
    <t>Linux Administration</t>
  </si>
  <si>
    <t>4NE6</t>
  </si>
  <si>
    <t>ICANWK408A Configure desktop environment</t>
  </si>
  <si>
    <t>4NE7</t>
  </si>
  <si>
    <t>ICANWK411A Deploy software to networked computers</t>
  </si>
  <si>
    <t>OPTION 1</t>
  </si>
  <si>
    <t>Choose one from Either Elective 1 or Elective 2</t>
  </si>
  <si>
    <t>(does not include competency delivered at CIII)</t>
  </si>
  <si>
    <t>ELECTIVES</t>
  </si>
  <si>
    <t>Elective 1</t>
  </si>
  <si>
    <t>5LXN</t>
  </si>
  <si>
    <t>Linux Network</t>
  </si>
  <si>
    <t>4NE8</t>
  </si>
  <si>
    <t>5NE2</t>
  </si>
  <si>
    <t>ICANWK504A Design and implement an integrated server solution</t>
  </si>
  <si>
    <t>4NE9</t>
  </si>
  <si>
    <t>5NE3</t>
  </si>
  <si>
    <t>ICANWK505A Design, build and test a network server</t>
  </si>
  <si>
    <t>Elective 2</t>
  </si>
  <si>
    <t>5ISM</t>
  </si>
  <si>
    <t>IT Service Management</t>
  </si>
  <si>
    <t>5E</t>
  </si>
  <si>
    <t xml:space="preserve">ICASAS601A Implement change management processes </t>
  </si>
  <si>
    <t>ICASAS509A Provide client IT support services</t>
  </si>
  <si>
    <t>Elective 3</t>
  </si>
  <si>
    <t>5CSN</t>
  </si>
  <si>
    <t>Cisco Scaling Networks</t>
  </si>
  <si>
    <t>5CRS</t>
  </si>
  <si>
    <t>(CISCO 3)</t>
  </si>
  <si>
    <t>5NE4</t>
  </si>
  <si>
    <t>ICANWK506A Configure, verify and troubleshoot WAN links and IP services in a medium enterprise network</t>
  </si>
  <si>
    <t>5NE7</t>
  </si>
  <si>
    <t>ICANWK518A Design an enterprise wireless local area network</t>
  </si>
  <si>
    <t>Elective 4</t>
  </si>
  <si>
    <t>5CCN</t>
  </si>
  <si>
    <t>CISCO Connecting Networks</t>
  </si>
  <si>
    <t>(CISCO 4)</t>
  </si>
  <si>
    <t>Cisco Routing and Switching Essentials</t>
  </si>
  <si>
    <t>(CISCO 2)</t>
  </si>
  <si>
    <t>5NC2</t>
  </si>
  <si>
    <t>ICTTEN6206A Produce an ICT network architecture design</t>
  </si>
  <si>
    <t>5NE5</t>
  </si>
  <si>
    <t>ICANWK507A Install, operate and troubleshoot medium enterprise routers</t>
  </si>
  <si>
    <t>5NE6</t>
  </si>
  <si>
    <t>ICANWK508A Install, operate and troubleshoot medium enterprise switches</t>
  </si>
  <si>
    <t>Enterprise Virtual Computing</t>
  </si>
  <si>
    <t>4IVM, 4WAD, 4WNI</t>
  </si>
  <si>
    <t>5NE8</t>
  </si>
  <si>
    <t>ICANWK525A Configure an enterprise virtual computing environment</t>
  </si>
  <si>
    <t>5NE9</t>
  </si>
  <si>
    <t>ICANWK526A Install an enterprise virtual computing environment</t>
  </si>
  <si>
    <t>5NE10</t>
  </si>
  <si>
    <t>ICANWK527A Manage an enterprise virtual computing environment</t>
  </si>
  <si>
    <t>Enterprise Communication Solutions</t>
  </si>
  <si>
    <t>4WAD, 4CIN, 4WNI</t>
  </si>
  <si>
    <t>5NC5</t>
  </si>
  <si>
    <t>ICAICT511A Match IT needs with the strategic direction of the enterprise</t>
  </si>
  <si>
    <t>5NE11</t>
  </si>
  <si>
    <t>ICANWK501A Plan, implement and test enterprise communication solutions</t>
  </si>
  <si>
    <t>Complex  Networks</t>
  </si>
  <si>
    <t>5NC3</t>
  </si>
  <si>
    <t>ICANWK529A Install and manage complex ICT networks</t>
  </si>
  <si>
    <t>Implement Server Virtualisation</t>
  </si>
  <si>
    <t>5NC4</t>
  </si>
  <si>
    <t>ICTSUS5187A Implement server virtualisation for a sustainable ICT system</t>
  </si>
  <si>
    <t>OPTION 2</t>
  </si>
  <si>
    <t>Choose one from Either Elective 1, Elective 2 or Elective 3 not already chosen.</t>
  </si>
  <si>
    <t>(does not include competency delivered at CIV)</t>
  </si>
  <si>
    <t>Subject prerequisites</t>
  </si>
  <si>
    <t xml:space="preserve">Cisco Network Security </t>
  </si>
  <si>
    <t>ICANWK608A Configure network devices for a secure network infrastructure</t>
  </si>
  <si>
    <t xml:space="preserve">ICANWK601A Design and implement a security system </t>
  </si>
  <si>
    <t>ICT Sustainability</t>
  </si>
  <si>
    <t>Option 3</t>
  </si>
  <si>
    <t>(NB: Hours do not include Diploma elective.)</t>
  </si>
  <si>
    <t>Required in Advanced Diploma of Computer Sytsems</t>
  </si>
  <si>
    <t>6DIS</t>
  </si>
  <si>
    <t>Network Security</t>
  </si>
  <si>
    <t>ICANWK616A Manage security privacy and compliance of cloud service deployment</t>
  </si>
  <si>
    <t>NE5</t>
  </si>
  <si>
    <t>Complete any two competencies from Diploma or electives.</t>
  </si>
  <si>
    <t>5NE12</t>
  </si>
  <si>
    <t>ICTTEN5217A Plan a wireless mesh network</t>
  </si>
  <si>
    <t>5NE13</t>
  </si>
  <si>
    <t>ICTTEN6172A Design and configure an IP-MPL5 network with VPN tuneeling</t>
  </si>
  <si>
    <t>6CNS, 6EWD, 6EWD</t>
  </si>
  <si>
    <t>Subsidy</t>
  </si>
  <si>
    <t>Student Fee</t>
  </si>
  <si>
    <t>Total</t>
  </si>
  <si>
    <t>includes Cert 3 units but not elective 1 0r 2 below</t>
  </si>
  <si>
    <t>includes Cert 4 units but not elective 1, 2 or 3 above</t>
  </si>
  <si>
    <t>includes Diploma units but not elective</t>
  </si>
  <si>
    <t>17 Competencies</t>
  </si>
  <si>
    <t>20 competencies</t>
  </si>
  <si>
    <t>8 Core</t>
  </si>
  <si>
    <t>12 Core</t>
  </si>
  <si>
    <t>9 electives</t>
  </si>
  <si>
    <t>8 electives</t>
  </si>
  <si>
    <t>C4 Network</t>
  </si>
  <si>
    <t>C4CS Option Leading to NW</t>
  </si>
  <si>
    <t xml:space="preserve">C4CS
</t>
  </si>
  <si>
    <t>Dip NW</t>
  </si>
  <si>
    <t>4SC4</t>
  </si>
  <si>
    <t>Cisco Introduction to Networks</t>
  </si>
  <si>
    <t>4SC5</t>
  </si>
  <si>
    <t>4SC8</t>
  </si>
  <si>
    <t>4SLE4</t>
  </si>
  <si>
    <t>4SC7</t>
  </si>
  <si>
    <t>4SLE1</t>
  </si>
  <si>
    <t>4SOE8</t>
  </si>
  <si>
    <t>4SOE6</t>
  </si>
  <si>
    <t>4SLE2</t>
  </si>
  <si>
    <t>4SC3</t>
  </si>
  <si>
    <t>4SLE3</t>
  </si>
  <si>
    <t>4SOE7</t>
  </si>
  <si>
    <t>4SLE5</t>
  </si>
  <si>
    <t>4SC1</t>
  </si>
  <si>
    <t>4SC6</t>
  </si>
  <si>
    <t>4SC2</t>
  </si>
  <si>
    <t>4HW</t>
  </si>
  <si>
    <t>Maintain Hardware</t>
  </si>
  <si>
    <t>4SC9</t>
  </si>
  <si>
    <t>ICAICT421A Connect, maintain and configure hardware components</t>
  </si>
  <si>
    <t>4C#B</t>
  </si>
  <si>
    <t>C#.NET Basics</t>
  </si>
  <si>
    <t>4SOE9</t>
  </si>
  <si>
    <t>ICAPRG410A Build a user interface</t>
  </si>
  <si>
    <t>4SC10</t>
  </si>
  <si>
    <t>ICAPRG414A Apply introductory programming skills in another language</t>
  </si>
  <si>
    <t>4WAP</t>
  </si>
  <si>
    <t>Website Authoring and Programming (including Adobe Dreamweaver, WordPress and jQuery)</t>
  </si>
  <si>
    <t>4SC11</t>
  </si>
  <si>
    <t>ICAWEB411A Produce basic client-side script for dynamic web pages</t>
  </si>
  <si>
    <t>ICAWEB410A Apply web authoring tool to convert client data for websites</t>
  </si>
  <si>
    <t>4DTP</t>
  </si>
  <si>
    <t>Desktop</t>
  </si>
  <si>
    <t>4SC12</t>
  </si>
  <si>
    <t>ICASAS425A Configure and troubleshoot operating system software</t>
  </si>
  <si>
    <t>Diploma Infromation Technology Delivery Strategy incorprating Certifcate IV Computer Systems</t>
  </si>
  <si>
    <t>Same as C4 Networks</t>
  </si>
  <si>
    <t>Students do not complete C4CS but transfer to Diploma of NW</t>
  </si>
  <si>
    <t>If studentwishes to exit with C4CS they do not do subject 4WNI but complete the competencies below</t>
  </si>
  <si>
    <t>BU1</t>
  </si>
  <si>
    <t>BU2</t>
  </si>
  <si>
    <t>BU3</t>
  </si>
  <si>
    <t>BU4</t>
  </si>
  <si>
    <t>Does not included underpinning skills</t>
  </si>
  <si>
    <t>Does not include underpinning skills</t>
  </si>
  <si>
    <r>
      <t xml:space="preserve">1 </t>
    </r>
    <r>
      <rPr>
        <sz val="11"/>
        <color theme="1"/>
        <rFont val="Calibri"/>
        <family val="2"/>
        <scheme val="minor"/>
      </rPr>
      <t>5CCN (cisco 4)</t>
    </r>
  </si>
  <si>
    <t>*Require any 2 competencies from diploma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</si>
</sst>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Webdings"/>
      <family val="1"/>
      <charset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rgb="FFFF0000"/>
      <name val="Arial"/>
      <family val="2"/>
    </font>
    <font>
      <b/>
      <sz val="24"/>
      <color theme="1"/>
      <name val="Cambria"/>
      <family val="1"/>
      <scheme val="major"/>
    </font>
    <font>
      <sz val="16"/>
      <color theme="1"/>
      <name val="Cambria"/>
      <family val="1"/>
      <scheme val="major"/>
    </font>
    <font>
      <b/>
      <sz val="18"/>
      <color theme="1"/>
      <name val="Cambria"/>
      <family val="1"/>
      <scheme val="major"/>
    </font>
    <font>
      <b/>
      <u/>
      <sz val="18"/>
      <color theme="1"/>
      <name val="Cambria"/>
      <family val="1"/>
      <scheme val="major"/>
    </font>
    <font>
      <b/>
      <sz val="10"/>
      <color theme="1"/>
      <name val="Arial"/>
      <family val="2"/>
    </font>
    <font>
      <sz val="11"/>
      <color rgb="FF000000"/>
      <name val="Arial"/>
      <family val="2"/>
    </font>
    <font>
      <i/>
      <sz val="11"/>
      <color theme="1"/>
      <name val="Arial"/>
      <family val="2"/>
    </font>
    <font>
      <b/>
      <i/>
      <sz val="11"/>
      <color theme="1"/>
      <name val="Arial"/>
      <family val="2"/>
    </font>
    <font>
      <b/>
      <sz val="12"/>
      <color theme="1"/>
      <name val="Calibri"/>
      <family val="2"/>
      <scheme val="minor"/>
    </font>
    <font>
      <sz val="11"/>
      <name val="Arial"/>
      <family val="2"/>
    </font>
    <font>
      <b/>
      <sz val="11"/>
      <color rgb="FFFF0000"/>
      <name val="Calibri"/>
      <family val="2"/>
      <scheme val="minor"/>
    </font>
    <font>
      <b/>
      <sz val="11"/>
      <color rgb="FFFF0000"/>
      <name val="Arial"/>
      <family val="2"/>
    </font>
    <font>
      <sz val="10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Fill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4" xfId="0" applyBorder="1"/>
    <xf numFmtId="0" fontId="0" fillId="0" borderId="0" xfId="0" applyBorder="1"/>
    <xf numFmtId="0" fontId="0" fillId="0" borderId="10" xfId="0" applyBorder="1"/>
    <xf numFmtId="0" fontId="0" fillId="0" borderId="1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/>
    <xf numFmtId="0" fontId="2" fillId="0" borderId="0" xfId="0" applyFont="1"/>
    <xf numFmtId="0" fontId="1" fillId="0" borderId="0" xfId="0" applyFont="1"/>
    <xf numFmtId="0" fontId="3" fillId="0" borderId="11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4" fillId="0" borderId="13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0" fontId="4" fillId="0" borderId="15" xfId="0" applyFont="1" applyBorder="1" applyAlignment="1">
      <alignment vertical="center" wrapText="1"/>
    </xf>
    <xf numFmtId="0" fontId="4" fillId="0" borderId="16" xfId="0" applyFont="1" applyBorder="1" applyAlignment="1">
      <alignment vertical="center" wrapText="1"/>
    </xf>
    <xf numFmtId="0" fontId="4" fillId="3" borderId="16" xfId="0" applyFont="1" applyFill="1" applyBorder="1" applyAlignment="1">
      <alignment vertical="center" wrapText="1"/>
    </xf>
    <xf numFmtId="0" fontId="5" fillId="0" borderId="15" xfId="0" applyFont="1" applyBorder="1" applyAlignment="1">
      <alignment vertical="center" wrapText="1"/>
    </xf>
    <xf numFmtId="0" fontId="4" fillId="0" borderId="17" xfId="0" applyFont="1" applyBorder="1" applyAlignment="1">
      <alignment vertical="center" wrapText="1"/>
    </xf>
    <xf numFmtId="0" fontId="4" fillId="0" borderId="18" xfId="0" applyFont="1" applyBorder="1" applyAlignment="1">
      <alignment vertical="center" wrapText="1"/>
    </xf>
    <xf numFmtId="0" fontId="4" fillId="0" borderId="19" xfId="0" applyFont="1" applyBorder="1" applyAlignment="1">
      <alignment vertical="center" wrapText="1"/>
    </xf>
    <xf numFmtId="0" fontId="4" fillId="3" borderId="19" xfId="0" applyFont="1" applyFill="1" applyBorder="1" applyAlignment="1">
      <alignment vertical="center" wrapText="1"/>
    </xf>
    <xf numFmtId="0" fontId="0" fillId="0" borderId="17" xfId="0" applyBorder="1"/>
    <xf numFmtId="0" fontId="4" fillId="0" borderId="20" xfId="0" applyFont="1" applyBorder="1" applyAlignment="1">
      <alignment vertical="center" wrapText="1"/>
    </xf>
    <xf numFmtId="0" fontId="3" fillId="0" borderId="17" xfId="0" applyFont="1" applyBorder="1" applyAlignment="1">
      <alignment vertical="center" wrapText="1"/>
    </xf>
    <xf numFmtId="0" fontId="3" fillId="0" borderId="18" xfId="0" applyFont="1" applyBorder="1" applyAlignment="1">
      <alignment vertical="center" wrapText="1"/>
    </xf>
    <xf numFmtId="0" fontId="3" fillId="0" borderId="19" xfId="0" applyFont="1" applyBorder="1" applyAlignment="1">
      <alignment vertical="center" wrapText="1"/>
    </xf>
    <xf numFmtId="0" fontId="4" fillId="0" borderId="21" xfId="0" applyFont="1" applyBorder="1" applyAlignment="1">
      <alignment vertical="center" wrapText="1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10" fillId="4" borderId="11" xfId="0" applyFont="1" applyFill="1" applyBorder="1" applyAlignment="1">
      <alignment horizontal="center" vertical="center" wrapText="1"/>
    </xf>
    <xf numFmtId="0" fontId="10" fillId="4" borderId="17" xfId="0" applyFont="1" applyFill="1" applyBorder="1" applyAlignment="1">
      <alignment horizontal="center" vertical="center" wrapText="1"/>
    </xf>
    <xf numFmtId="0" fontId="3" fillId="0" borderId="24" xfId="0" applyFont="1" applyBorder="1" applyAlignment="1">
      <alignment vertical="center" wrapText="1"/>
    </xf>
    <xf numFmtId="0" fontId="4" fillId="0" borderId="25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4" fillId="0" borderId="26" xfId="0" applyFont="1" applyBorder="1" applyAlignment="1">
      <alignment vertical="center" wrapText="1"/>
    </xf>
    <xf numFmtId="0" fontId="4" fillId="5" borderId="16" xfId="0" applyFont="1" applyFill="1" applyBorder="1" applyAlignment="1">
      <alignment vertical="center" wrapText="1"/>
    </xf>
    <xf numFmtId="0" fontId="4" fillId="6" borderId="15" xfId="0" applyFont="1" applyFill="1" applyBorder="1" applyAlignment="1">
      <alignment vertical="center" wrapText="1"/>
    </xf>
    <xf numFmtId="0" fontId="4" fillId="0" borderId="27" xfId="0" applyFont="1" applyBorder="1" applyAlignment="1">
      <alignment vertical="center" wrapText="1"/>
    </xf>
    <xf numFmtId="0" fontId="4" fillId="0" borderId="28" xfId="0" applyFont="1" applyBorder="1" applyAlignment="1">
      <alignment vertical="center" wrapText="1"/>
    </xf>
    <xf numFmtId="0" fontId="4" fillId="5" borderId="19" xfId="0" applyFont="1" applyFill="1" applyBorder="1" applyAlignment="1">
      <alignment vertical="center" wrapText="1"/>
    </xf>
    <xf numFmtId="0" fontId="4" fillId="0" borderId="29" xfId="0" applyFont="1" applyBorder="1" applyAlignment="1">
      <alignment vertical="center" wrapText="1"/>
    </xf>
    <xf numFmtId="0" fontId="4" fillId="0" borderId="30" xfId="0" applyFont="1" applyBorder="1" applyAlignment="1">
      <alignment vertical="center" wrapText="1"/>
    </xf>
    <xf numFmtId="0" fontId="4" fillId="0" borderId="17" xfId="0" applyFont="1" applyFill="1" applyBorder="1" applyAlignment="1">
      <alignment vertical="center" wrapText="1"/>
    </xf>
    <xf numFmtId="0" fontId="11" fillId="0" borderId="25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1" fillId="0" borderId="29" xfId="0" applyFont="1" applyBorder="1" applyAlignment="1">
      <alignment vertical="center" wrapText="1"/>
    </xf>
    <xf numFmtId="0" fontId="11" fillId="0" borderId="17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3" fillId="4" borderId="14" xfId="0" applyFont="1" applyFill="1" applyBorder="1" applyAlignment="1">
      <alignment vertical="center" wrapText="1"/>
    </xf>
    <xf numFmtId="0" fontId="3" fillId="4" borderId="9" xfId="0" applyFont="1" applyFill="1" applyBorder="1" applyAlignment="1">
      <alignment vertical="center" wrapText="1"/>
    </xf>
    <xf numFmtId="0" fontId="12" fillId="4" borderId="9" xfId="0" applyFont="1" applyFill="1" applyBorder="1" applyAlignment="1">
      <alignment vertical="center" wrapText="1"/>
    </xf>
    <xf numFmtId="0" fontId="4" fillId="4" borderId="9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10" fillId="4" borderId="14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25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4" fillId="6" borderId="16" xfId="0" applyFont="1" applyFill="1" applyBorder="1" applyAlignment="1">
      <alignment vertical="center" wrapText="1"/>
    </xf>
    <xf numFmtId="0" fontId="4" fillId="7" borderId="15" xfId="0" applyFont="1" applyFill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13" xfId="0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 wrapText="1"/>
    </xf>
    <xf numFmtId="0" fontId="4" fillId="6" borderId="19" xfId="0" applyFont="1" applyFill="1" applyBorder="1" applyAlignment="1">
      <alignment vertical="center" wrapText="1"/>
    </xf>
    <xf numFmtId="11" fontId="4" fillId="0" borderId="18" xfId="0" quotePrefix="1" applyNumberFormat="1" applyFont="1" applyBorder="1" applyAlignment="1">
      <alignment vertical="center" wrapText="1"/>
    </xf>
    <xf numFmtId="0" fontId="3" fillId="0" borderId="11" xfId="0" applyFont="1" applyFill="1" applyBorder="1" applyAlignment="1">
      <alignment vertical="center" wrapText="1"/>
    </xf>
    <xf numFmtId="0" fontId="13" fillId="0" borderId="0" xfId="0" applyFont="1" applyBorder="1" applyAlignment="1">
      <alignment vertical="center" wrapText="1"/>
    </xf>
    <xf numFmtId="0" fontId="3" fillId="0" borderId="23" xfId="0" applyFont="1" applyBorder="1" applyAlignment="1">
      <alignment vertical="center" wrapText="1"/>
    </xf>
    <xf numFmtId="0" fontId="3" fillId="0" borderId="31" xfId="0" applyFont="1" applyBorder="1" applyAlignment="1">
      <alignment vertical="center" wrapText="1"/>
    </xf>
    <xf numFmtId="0" fontId="4" fillId="0" borderId="33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14" fillId="0" borderId="0" xfId="0" applyFont="1"/>
    <xf numFmtId="0" fontId="10" fillId="4" borderId="5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0" fillId="0" borderId="11" xfId="0" applyBorder="1"/>
    <xf numFmtId="0" fontId="0" fillId="0" borderId="14" xfId="0" applyBorder="1"/>
    <xf numFmtId="0" fontId="5" fillId="0" borderId="18" xfId="0" applyFont="1" applyBorder="1" applyAlignment="1">
      <alignment vertical="center" wrapText="1"/>
    </xf>
    <xf numFmtId="0" fontId="4" fillId="7" borderId="19" xfId="0" applyFont="1" applyFill="1" applyBorder="1" applyAlignment="1">
      <alignment vertical="center" wrapText="1"/>
    </xf>
    <xf numFmtId="0" fontId="4" fillId="7" borderId="16" xfId="0" applyFont="1" applyFill="1" applyBorder="1" applyAlignment="1">
      <alignment vertical="center" wrapText="1"/>
    </xf>
    <xf numFmtId="0" fontId="5" fillId="0" borderId="26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10" fillId="4" borderId="34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4" fillId="8" borderId="18" xfId="0" applyFont="1" applyFill="1" applyBorder="1" applyAlignment="1">
      <alignment vertical="center" wrapText="1"/>
    </xf>
    <xf numFmtId="0" fontId="4" fillId="8" borderId="19" xfId="0" applyFont="1" applyFill="1" applyBorder="1" applyAlignment="1">
      <alignment vertical="center" wrapText="1"/>
    </xf>
    <xf numFmtId="0" fontId="4" fillId="8" borderId="16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3" fillId="8" borderId="11" xfId="0" applyFont="1" applyFill="1" applyBorder="1" applyAlignment="1">
      <alignment vertical="center" wrapText="1"/>
    </xf>
    <xf numFmtId="0" fontId="3" fillId="8" borderId="12" xfId="0" applyFont="1" applyFill="1" applyBorder="1" applyAlignment="1">
      <alignment vertical="center" wrapText="1"/>
    </xf>
    <xf numFmtId="0" fontId="3" fillId="8" borderId="13" xfId="0" applyFont="1" applyFill="1" applyBorder="1" applyAlignment="1">
      <alignment vertical="center" wrapText="1"/>
    </xf>
    <xf numFmtId="0" fontId="4" fillId="8" borderId="13" xfId="0" applyFont="1" applyFill="1" applyBorder="1" applyAlignment="1">
      <alignment vertical="center" wrapText="1"/>
    </xf>
    <xf numFmtId="0" fontId="0" fillId="8" borderId="12" xfId="0" applyFill="1" applyBorder="1"/>
    <xf numFmtId="0" fontId="4" fillId="8" borderId="11" xfId="0" applyFont="1" applyFill="1" applyBorder="1" applyAlignment="1">
      <alignment vertical="center" wrapText="1"/>
    </xf>
    <xf numFmtId="0" fontId="4" fillId="8" borderId="17" xfId="0" applyFont="1" applyFill="1" applyBorder="1" applyAlignment="1">
      <alignment vertical="center" wrapText="1"/>
    </xf>
    <xf numFmtId="0" fontId="4" fillId="8" borderId="14" xfId="0" applyFont="1" applyFill="1" applyBorder="1" applyAlignment="1">
      <alignment vertical="center" wrapText="1"/>
    </xf>
    <xf numFmtId="0" fontId="4" fillId="8" borderId="15" xfId="0" applyFont="1" applyFill="1" applyBorder="1" applyAlignment="1">
      <alignment vertical="center" wrapText="1"/>
    </xf>
    <xf numFmtId="0" fontId="4" fillId="8" borderId="12" xfId="0" applyFont="1" applyFill="1" applyBorder="1" applyAlignment="1">
      <alignment vertical="center" wrapText="1"/>
    </xf>
    <xf numFmtId="0" fontId="0" fillId="8" borderId="17" xfId="0" applyFill="1" applyBorder="1"/>
    <xf numFmtId="0" fontId="5" fillId="8" borderId="15" xfId="0" applyFont="1" applyFill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4" fillId="3" borderId="22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10" fillId="4" borderId="11" xfId="0" applyFont="1" applyFill="1" applyBorder="1" applyAlignment="1">
      <alignment horizontal="center" vertical="center" wrapText="1"/>
    </xf>
    <xf numFmtId="0" fontId="10" fillId="4" borderId="17" xfId="0" applyFont="1" applyFill="1" applyBorder="1" applyAlignment="1">
      <alignment horizontal="center" vertical="center" wrapText="1"/>
    </xf>
    <xf numFmtId="0" fontId="10" fillId="4" borderId="14" xfId="0" applyFont="1" applyFill="1" applyBorder="1" applyAlignment="1">
      <alignment horizontal="center" vertical="center" wrapText="1"/>
    </xf>
    <xf numFmtId="0" fontId="5" fillId="0" borderId="29" xfId="0" applyFont="1" applyBorder="1" applyAlignment="1">
      <alignment vertical="center" wrapText="1"/>
    </xf>
    <xf numFmtId="0" fontId="5" fillId="0" borderId="27" xfId="0" applyFont="1" applyBorder="1" applyAlignment="1">
      <alignment vertical="center" wrapText="1"/>
    </xf>
    <xf numFmtId="0" fontId="15" fillId="0" borderId="34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1" fillId="5" borderId="34" xfId="0" applyFont="1" applyFill="1" applyBorder="1" applyAlignment="1">
      <alignment horizontal="center"/>
    </xf>
    <xf numFmtId="0" fontId="1" fillId="5" borderId="0" xfId="0" applyFont="1" applyFill="1" applyBorder="1" applyAlignment="1">
      <alignment horizontal="center"/>
    </xf>
    <xf numFmtId="0" fontId="1" fillId="5" borderId="10" xfId="0" applyFont="1" applyFill="1" applyBorder="1" applyAlignment="1">
      <alignment horizontal="center"/>
    </xf>
    <xf numFmtId="0" fontId="0" fillId="5" borderId="7" xfId="0" applyFill="1" applyBorder="1"/>
    <xf numFmtId="0" fontId="0" fillId="5" borderId="8" xfId="0" applyFill="1" applyBorder="1"/>
    <xf numFmtId="0" fontId="0" fillId="5" borderId="9" xfId="0" applyFill="1" applyBorder="1"/>
    <xf numFmtId="2" fontId="1" fillId="0" borderId="7" xfId="0" applyNumberFormat="1" applyFont="1" applyBorder="1"/>
    <xf numFmtId="2" fontId="1" fillId="0" borderId="8" xfId="0" applyNumberFormat="1" applyFont="1" applyBorder="1"/>
    <xf numFmtId="2" fontId="1" fillId="0" borderId="9" xfId="0" applyNumberFormat="1" applyFont="1" applyBorder="1"/>
    <xf numFmtId="2" fontId="0" fillId="0" borderId="4" xfId="0" applyNumberFormat="1" applyBorder="1"/>
    <xf numFmtId="2" fontId="0" fillId="0" borderId="5" xfId="0" applyNumberFormat="1" applyBorder="1"/>
    <xf numFmtId="2" fontId="0" fillId="0" borderId="6" xfId="0" applyNumberFormat="1" applyBorder="1"/>
    <xf numFmtId="2" fontId="1" fillId="0" borderId="25" xfId="0" applyNumberFormat="1" applyFont="1" applyBorder="1"/>
    <xf numFmtId="2" fontId="1" fillId="0" borderId="12" xfId="0" applyNumberFormat="1" applyFont="1" applyBorder="1"/>
    <xf numFmtId="2" fontId="1" fillId="0" borderId="24" xfId="0" applyNumberFormat="1" applyFont="1" applyBorder="1"/>
    <xf numFmtId="2" fontId="0" fillId="0" borderId="34" xfId="0" applyNumberFormat="1" applyBorder="1"/>
    <xf numFmtId="2" fontId="0" fillId="0" borderId="0" xfId="0" applyNumberFormat="1" applyBorder="1"/>
    <xf numFmtId="2" fontId="0" fillId="0" borderId="10" xfId="0" applyNumberFormat="1" applyBorder="1"/>
    <xf numFmtId="2" fontId="0" fillId="0" borderId="7" xfId="0" applyNumberFormat="1" applyBorder="1"/>
    <xf numFmtId="2" fontId="0" fillId="0" borderId="8" xfId="0" applyNumberFormat="1" applyBorder="1"/>
    <xf numFmtId="2" fontId="0" fillId="0" borderId="9" xfId="0" applyNumberFormat="1" applyBorder="1"/>
    <xf numFmtId="2" fontId="1" fillId="0" borderId="0" xfId="0" applyNumberFormat="1" applyFont="1" applyFill="1" applyBorder="1"/>
    <xf numFmtId="2" fontId="1" fillId="0" borderId="4" xfId="0" applyNumberFormat="1" applyFont="1" applyBorder="1"/>
    <xf numFmtId="2" fontId="1" fillId="0" borderId="5" xfId="0" applyNumberFormat="1" applyFont="1" applyBorder="1"/>
    <xf numFmtId="2" fontId="1" fillId="0" borderId="6" xfId="0" applyNumberFormat="1" applyFont="1" applyBorder="1"/>
    <xf numFmtId="2" fontId="16" fillId="0" borderId="0" xfId="0" applyNumberFormat="1" applyFont="1"/>
    <xf numFmtId="0" fontId="4" fillId="0" borderId="0" xfId="0" applyFont="1" applyBorder="1" applyAlignment="1">
      <alignment horizontal="right" vertical="center" wrapText="1"/>
    </xf>
    <xf numFmtId="0" fontId="17" fillId="0" borderId="5" xfId="0" applyFont="1" applyBorder="1" applyAlignment="1">
      <alignment horizontal="right" vertical="center" wrapText="1"/>
    </xf>
    <xf numFmtId="0" fontId="17" fillId="0" borderId="0" xfId="0" applyFont="1" applyBorder="1" applyAlignment="1">
      <alignment horizontal="right" vertical="center"/>
    </xf>
    <xf numFmtId="2" fontId="1" fillId="0" borderId="11" xfId="0" applyNumberFormat="1" applyFont="1" applyBorder="1"/>
    <xf numFmtId="2" fontId="0" fillId="0" borderId="17" xfId="0" applyNumberFormat="1" applyBorder="1"/>
    <xf numFmtId="2" fontId="0" fillId="0" borderId="14" xfId="0" applyNumberFormat="1" applyBorder="1"/>
    <xf numFmtId="2" fontId="0" fillId="0" borderId="11" xfId="0" applyNumberFormat="1" applyBorder="1"/>
    <xf numFmtId="2" fontId="1" fillId="0" borderId="14" xfId="0" applyNumberFormat="1" applyFont="1" applyBorder="1"/>
    <xf numFmtId="2" fontId="3" fillId="0" borderId="14" xfId="0" applyNumberFormat="1" applyFont="1" applyBorder="1" applyAlignment="1">
      <alignment vertical="center" wrapText="1"/>
    </xf>
    <xf numFmtId="0" fontId="3" fillId="6" borderId="16" xfId="0" applyFont="1" applyFill="1" applyBorder="1" applyAlignment="1">
      <alignment vertical="center" wrapText="1"/>
    </xf>
    <xf numFmtId="0" fontId="3" fillId="5" borderId="12" xfId="0" applyFont="1" applyFill="1" applyBorder="1" applyAlignment="1">
      <alignment vertical="center" wrapText="1"/>
    </xf>
    <xf numFmtId="0" fontId="3" fillId="7" borderId="5" xfId="0" applyFont="1" applyFill="1" applyBorder="1" applyAlignment="1">
      <alignment vertical="center" wrapText="1"/>
    </xf>
    <xf numFmtId="0" fontId="3" fillId="5" borderId="24" xfId="0" applyFont="1" applyFill="1" applyBorder="1" applyAlignment="1">
      <alignment vertical="center" wrapText="1"/>
    </xf>
    <xf numFmtId="0" fontId="3" fillId="7" borderId="17" xfId="0" applyFont="1" applyFill="1" applyBorder="1" applyAlignment="1">
      <alignment vertical="center" wrapText="1"/>
    </xf>
    <xf numFmtId="0" fontId="4" fillId="9" borderId="26" xfId="0" applyFont="1" applyFill="1" applyBorder="1" applyAlignment="1">
      <alignment vertical="center" wrapText="1"/>
    </xf>
    <xf numFmtId="0" fontId="3" fillId="7" borderId="11" xfId="0" applyFont="1" applyFill="1" applyBorder="1" applyAlignment="1">
      <alignment vertical="center" wrapText="1"/>
    </xf>
    <xf numFmtId="0" fontId="4" fillId="9" borderId="19" xfId="0" applyFont="1" applyFill="1" applyBorder="1" applyAlignment="1">
      <alignment vertical="center" wrapText="1"/>
    </xf>
    <xf numFmtId="0" fontId="4" fillId="10" borderId="16" xfId="0" applyFont="1" applyFill="1" applyBorder="1" applyAlignment="1">
      <alignment vertical="center" wrapText="1"/>
    </xf>
    <xf numFmtId="0" fontId="4" fillId="10" borderId="19" xfId="0" applyFont="1" applyFill="1" applyBorder="1" applyAlignment="1">
      <alignment vertical="center" wrapText="1"/>
    </xf>
    <xf numFmtId="0" fontId="4" fillId="0" borderId="24" xfId="0" applyFont="1" applyBorder="1" applyAlignment="1">
      <alignment vertical="center" wrapText="1"/>
    </xf>
    <xf numFmtId="0" fontId="4" fillId="10" borderId="26" xfId="0" applyFont="1" applyFill="1" applyBorder="1" applyAlignment="1">
      <alignment vertical="center" wrapText="1"/>
    </xf>
    <xf numFmtId="0" fontId="4" fillId="6" borderId="26" xfId="0" applyFont="1" applyFill="1" applyBorder="1" applyAlignment="1">
      <alignment vertical="center" wrapText="1"/>
    </xf>
    <xf numFmtId="0" fontId="18" fillId="0" borderId="14" xfId="0" applyFont="1" applyBorder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0" fillId="0" borderId="23" xfId="0" applyBorder="1"/>
    <xf numFmtId="0" fontId="3" fillId="7" borderId="0" xfId="0" applyFont="1" applyFill="1" applyBorder="1" applyAlignment="1">
      <alignment vertical="center" wrapText="1"/>
    </xf>
    <xf numFmtId="0" fontId="4" fillId="9" borderId="18" xfId="0" applyFont="1" applyFill="1" applyBorder="1" applyAlignment="1">
      <alignment vertical="center" wrapText="1"/>
    </xf>
    <xf numFmtId="0" fontId="4" fillId="9" borderId="15" xfId="0" applyFont="1" applyFill="1" applyBorder="1" applyAlignment="1">
      <alignment vertical="center" wrapText="1"/>
    </xf>
    <xf numFmtId="0" fontId="3" fillId="8" borderId="18" xfId="0" applyFont="1" applyFill="1" applyBorder="1" applyAlignment="1">
      <alignment vertical="center" wrapText="1"/>
    </xf>
    <xf numFmtId="0" fontId="3" fillId="8" borderId="15" xfId="0" applyFont="1" applyFill="1" applyBorder="1" applyAlignment="1">
      <alignment vertical="center" wrapText="1"/>
    </xf>
    <xf numFmtId="11" fontId="4" fillId="8" borderId="18" xfId="0" quotePrefix="1" applyNumberFormat="1" applyFont="1" applyFill="1" applyBorder="1" applyAlignment="1">
      <alignment vertical="center" wrapText="1"/>
    </xf>
    <xf numFmtId="0" fontId="1" fillId="11" borderId="34" xfId="0" applyFont="1" applyFill="1" applyBorder="1" applyAlignment="1">
      <alignment horizontal="center"/>
    </xf>
    <xf numFmtId="0" fontId="1" fillId="11" borderId="0" xfId="0" applyFont="1" applyFill="1" applyBorder="1" applyAlignment="1">
      <alignment horizontal="center"/>
    </xf>
    <xf numFmtId="0" fontId="1" fillId="11" borderId="10" xfId="0" applyFont="1" applyFill="1" applyBorder="1" applyAlignment="1">
      <alignment horizontal="center"/>
    </xf>
    <xf numFmtId="0" fontId="0" fillId="11" borderId="7" xfId="0" applyFill="1" applyBorder="1"/>
    <xf numFmtId="0" fontId="0" fillId="11" borderId="8" xfId="0" applyFill="1" applyBorder="1"/>
    <xf numFmtId="0" fontId="0" fillId="11" borderId="9" xfId="0" applyFill="1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5" borderId="4" xfId="0" applyFont="1" applyFill="1" applyBorder="1" applyAlignment="1">
      <alignment horizontal="center"/>
    </xf>
    <xf numFmtId="0" fontId="1" fillId="5" borderId="5" xfId="0" applyFont="1" applyFill="1" applyBorder="1" applyAlignment="1">
      <alignment horizontal="center"/>
    </xf>
    <xf numFmtId="0" fontId="1" fillId="5" borderId="6" xfId="0" applyFont="1" applyFill="1" applyBorder="1" applyAlignment="1">
      <alignment horizontal="center"/>
    </xf>
    <xf numFmtId="0" fontId="3" fillId="0" borderId="31" xfId="0" applyFont="1" applyBorder="1" applyAlignment="1">
      <alignment vertical="center" wrapText="1"/>
    </xf>
    <xf numFmtId="0" fontId="3" fillId="0" borderId="35" xfId="0" applyFont="1" applyBorder="1" applyAlignment="1">
      <alignment vertical="center" wrapText="1"/>
    </xf>
    <xf numFmtId="0" fontId="10" fillId="4" borderId="11" xfId="0" applyFont="1" applyFill="1" applyBorder="1" applyAlignment="1">
      <alignment horizontal="center" vertical="center" wrapText="1"/>
    </xf>
    <xf numFmtId="0" fontId="10" fillId="4" borderId="17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3" fillId="0" borderId="7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10" fillId="4" borderId="14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4" fillId="8" borderId="11" xfId="0" applyFont="1" applyFill="1" applyBorder="1" applyAlignment="1">
      <alignment horizontal="left" vertical="top" wrapText="1"/>
    </xf>
    <xf numFmtId="0" fontId="4" fillId="8" borderId="17" xfId="0" applyFont="1" applyFill="1" applyBorder="1" applyAlignment="1">
      <alignment horizontal="left" vertical="top" wrapText="1"/>
    </xf>
    <xf numFmtId="0" fontId="4" fillId="8" borderId="14" xfId="0" applyFont="1" applyFill="1" applyBorder="1" applyAlignment="1">
      <alignment horizontal="left" vertical="top" wrapText="1"/>
    </xf>
    <xf numFmtId="0" fontId="3" fillId="0" borderId="32" xfId="0" applyFont="1" applyBorder="1" applyAlignment="1">
      <alignment horizontal="left" vertical="center" wrapText="1"/>
    </xf>
    <xf numFmtId="0" fontId="1" fillId="11" borderId="4" xfId="0" applyFont="1" applyFill="1" applyBorder="1" applyAlignment="1">
      <alignment horizontal="center"/>
    </xf>
    <xf numFmtId="0" fontId="1" fillId="11" borderId="5" xfId="0" applyFont="1" applyFill="1" applyBorder="1" applyAlignment="1">
      <alignment horizontal="center"/>
    </xf>
    <xf numFmtId="0" fontId="1" fillId="11" borderId="6" xfId="0" applyFont="1" applyFill="1" applyBorder="1" applyAlignment="1">
      <alignment horizontal="center"/>
    </xf>
    <xf numFmtId="0" fontId="10" fillId="4" borderId="0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0" fillId="0" borderId="0" xfId="0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123828</xdr:colOff>
      <xdr:row>0</xdr:row>
      <xdr:rowOff>66671</xdr:rowOff>
    </xdr:from>
    <xdr:to>
      <xdr:col>0</xdr:col>
      <xdr:colOff>419103</xdr:colOff>
      <xdr:row>11</xdr:row>
      <xdr:rowOff>152402</xdr:rowOff>
    </xdr:to>
    <xdr:sp macro="" textlink="">
      <xdr:nvSpPr>
        <xdr:cNvPr id="2" name="TextBox 1"/>
        <xdr:cNvSpPr txBox="1"/>
      </xdr:nvSpPr>
      <xdr:spPr>
        <a:xfrm rot="16200000">
          <a:off x="-862012" y="1052511"/>
          <a:ext cx="2266956" cy="2952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AU" sz="1100" b="1">
              <a:solidFill>
                <a:srgbClr val="FF0000"/>
              </a:solidFill>
            </a:rPr>
            <a:t>Certificate III</a:t>
          </a:r>
        </a:p>
      </xdr:txBody>
    </xdr:sp>
    <xdr:clientData/>
  </xdr:twoCellAnchor>
  <xdr:twoCellAnchor>
    <xdr:from>
      <xdr:col>0</xdr:col>
      <xdr:colOff>171451</xdr:colOff>
      <xdr:row>13</xdr:row>
      <xdr:rowOff>85725</xdr:rowOff>
    </xdr:from>
    <xdr:to>
      <xdr:col>0</xdr:col>
      <xdr:colOff>466726</xdr:colOff>
      <xdr:row>20</xdr:row>
      <xdr:rowOff>180978</xdr:rowOff>
    </xdr:to>
    <xdr:sp macro="" textlink="">
      <xdr:nvSpPr>
        <xdr:cNvPr id="3" name="TextBox 2"/>
        <xdr:cNvSpPr txBox="1"/>
      </xdr:nvSpPr>
      <xdr:spPr>
        <a:xfrm rot="16200000">
          <a:off x="-428625" y="3257551"/>
          <a:ext cx="1495428" cy="2952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AU" sz="1100" b="1">
              <a:solidFill>
                <a:srgbClr val="FF0000"/>
              </a:solidFill>
            </a:rPr>
            <a:t>Certificate IV</a:t>
          </a:r>
        </a:p>
        <a:p>
          <a:pPr algn="ctr"/>
          <a:endParaRPr lang="en-AU" sz="1100" b="1">
            <a:solidFill>
              <a:srgbClr val="FF0000"/>
            </a:solidFill>
          </a:endParaRPr>
        </a:p>
      </xdr:txBody>
    </xdr:sp>
    <xdr:clientData/>
  </xdr:twoCellAnchor>
  <xdr:twoCellAnchor>
    <xdr:from>
      <xdr:col>0</xdr:col>
      <xdr:colOff>161926</xdr:colOff>
      <xdr:row>23</xdr:row>
      <xdr:rowOff>1</xdr:rowOff>
    </xdr:from>
    <xdr:to>
      <xdr:col>0</xdr:col>
      <xdr:colOff>457201</xdr:colOff>
      <xdr:row>30</xdr:row>
      <xdr:rowOff>95254</xdr:rowOff>
    </xdr:to>
    <xdr:sp macro="" textlink="">
      <xdr:nvSpPr>
        <xdr:cNvPr id="4" name="TextBox 3"/>
        <xdr:cNvSpPr txBox="1"/>
      </xdr:nvSpPr>
      <xdr:spPr>
        <a:xfrm rot="16200000">
          <a:off x="-438150" y="5162552"/>
          <a:ext cx="1495428" cy="2952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AU" sz="1100" b="1">
              <a:solidFill>
                <a:srgbClr val="FF0000"/>
              </a:solidFill>
            </a:rPr>
            <a:t>Diploma</a:t>
          </a:r>
        </a:p>
        <a:p>
          <a:pPr algn="ctr"/>
          <a:endParaRPr lang="en-AU" sz="1100" b="1">
            <a:solidFill>
              <a:srgbClr val="FF0000"/>
            </a:solidFill>
          </a:endParaRPr>
        </a:p>
      </xdr:txBody>
    </xdr:sp>
    <xdr:clientData/>
  </xdr:twoCellAnchor>
  <xdr:twoCellAnchor>
    <xdr:from>
      <xdr:col>0</xdr:col>
      <xdr:colOff>1</xdr:colOff>
      <xdr:row>32</xdr:row>
      <xdr:rowOff>200024</xdr:rowOff>
    </xdr:from>
    <xdr:to>
      <xdr:col>0</xdr:col>
      <xdr:colOff>295276</xdr:colOff>
      <xdr:row>40</xdr:row>
      <xdr:rowOff>152402</xdr:rowOff>
    </xdr:to>
    <xdr:sp macro="" textlink="">
      <xdr:nvSpPr>
        <xdr:cNvPr id="5" name="TextBox 4"/>
        <xdr:cNvSpPr txBox="1"/>
      </xdr:nvSpPr>
      <xdr:spPr>
        <a:xfrm rot="16200000">
          <a:off x="-728663" y="7281863"/>
          <a:ext cx="1752603" cy="2952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AU" sz="1100" b="1">
              <a:solidFill>
                <a:srgbClr val="FF0000"/>
              </a:solidFill>
            </a:rPr>
            <a:t>Advanced Diploma</a:t>
          </a:r>
        </a:p>
        <a:p>
          <a:pPr algn="ctr"/>
          <a:endParaRPr lang="en-AU" sz="1100" b="1">
            <a:solidFill>
              <a:srgbClr val="FF000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1221105</xdr:colOff>
      <xdr:row>187</xdr:row>
      <xdr:rowOff>158750</xdr:rowOff>
    </xdr:from>
    <xdr:to>
      <xdr:col>10</xdr:col>
      <xdr:colOff>1270000</xdr:colOff>
      <xdr:row>187</xdr:row>
      <xdr:rowOff>158750</xdr:rowOff>
    </xdr:to>
    <xdr:sp macro="" textlink="">
      <xdr:nvSpPr>
        <xdr:cNvPr id="2" name="Freeform 1"/>
        <xdr:cNvSpPr>
          <a:spLocks/>
        </xdr:cNvSpPr>
      </xdr:nvSpPr>
      <xdr:spPr bwMode="auto">
        <a:xfrm>
          <a:off x="10412730" y="48240950"/>
          <a:ext cx="8002270" cy="0"/>
        </a:xfrm>
        <a:custGeom>
          <a:avLst/>
          <a:gdLst>
            <a:gd name="T0" fmla="*/ 0 w 9978"/>
            <a:gd name="T1" fmla="*/ 9978 w 9978"/>
          </a:gdLst>
          <a:ahLst/>
          <a:cxnLst>
            <a:cxn ang="0">
              <a:pos x="T0" y="0"/>
            </a:cxn>
            <a:cxn ang="0">
              <a:pos x="T1" y="0"/>
            </a:cxn>
          </a:cxnLst>
          <a:rect l="0" t="0" r="r" b="b"/>
          <a:pathLst>
            <a:path w="9978">
              <a:moveTo>
                <a:pt x="0" y="0"/>
              </a:moveTo>
              <a:lnTo>
                <a:pt x="9978" y="0"/>
              </a:lnTo>
            </a:path>
          </a:pathLst>
        </a:custGeom>
        <a:noFill/>
        <a:ln w="127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AU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J41"/>
  <sheetViews>
    <sheetView tabSelected="1" workbookViewId="0">
      <selection activeCell="J36" sqref="J36"/>
    </sheetView>
  </sheetViews>
  <sheetFormatPr defaultRowHeight="15"/>
  <sheetData>
    <row r="1" spans="2:10" ht="15.75" thickBot="1">
      <c r="B1" s="201" t="s">
        <v>0</v>
      </c>
      <c r="C1" s="202"/>
      <c r="D1" s="203"/>
      <c r="E1" s="202" t="s">
        <v>1</v>
      </c>
      <c r="F1" s="202"/>
      <c r="G1" s="203"/>
    </row>
    <row r="2" spans="2:10" ht="15.75" thickBot="1"/>
    <row r="3" spans="2:10" ht="15.75" thickBot="1">
      <c r="B3" s="1" t="s">
        <v>2</v>
      </c>
      <c r="C3" s="2"/>
      <c r="D3" s="2"/>
      <c r="E3" s="2"/>
      <c r="F3" s="3"/>
    </row>
    <row r="4" spans="2:10" ht="15.75" thickBot="1">
      <c r="B4" s="1" t="s">
        <v>3</v>
      </c>
      <c r="C4" s="2"/>
      <c r="D4" s="2"/>
      <c r="E4" s="2"/>
      <c r="F4" s="3"/>
    </row>
    <row r="5" spans="2:10" ht="15.75" thickBot="1">
      <c r="B5" s="1" t="s">
        <v>4</v>
      </c>
      <c r="C5" s="2"/>
      <c r="D5" s="2"/>
      <c r="E5" s="5"/>
      <c r="F5" s="6"/>
    </row>
    <row r="6" spans="2:10">
      <c r="B6" s="4" t="s">
        <v>5</v>
      </c>
      <c r="C6" s="5"/>
      <c r="D6" s="6"/>
      <c r="E6" s="10" t="s">
        <v>6</v>
      </c>
      <c r="F6" s="5"/>
      <c r="G6" s="6"/>
    </row>
    <row r="7" spans="2:10" ht="15.75" thickBot="1">
      <c r="B7" s="7"/>
      <c r="C7" s="8"/>
      <c r="D7" s="9"/>
      <c r="E7" s="7"/>
      <c r="F7" s="8"/>
      <c r="G7" s="9"/>
    </row>
    <row r="8" spans="2:10">
      <c r="C8" s="10" t="s">
        <v>7</v>
      </c>
      <c r="D8" s="5"/>
      <c r="E8" s="5"/>
      <c r="F8" s="6"/>
    </row>
    <row r="9" spans="2:10" ht="15.75" thickBot="1">
      <c r="C9" s="7"/>
      <c r="D9" s="8"/>
      <c r="E9" s="11"/>
      <c r="F9" s="12"/>
    </row>
    <row r="10" spans="2:10" ht="15.75" thickBot="1">
      <c r="E10" s="10" t="s">
        <v>8</v>
      </c>
      <c r="F10" s="5"/>
      <c r="G10" s="6"/>
    </row>
    <row r="11" spans="2:10" ht="15.75" thickBot="1">
      <c r="D11" s="1" t="s">
        <v>9</v>
      </c>
      <c r="E11" s="2"/>
      <c r="F11" s="2"/>
      <c r="G11" s="3"/>
    </row>
    <row r="13" spans="2:10" ht="15.75" thickBot="1"/>
    <row r="14" spans="2:10" ht="15.75" thickBot="1">
      <c r="B14" s="201" t="s">
        <v>0</v>
      </c>
      <c r="C14" s="202"/>
      <c r="D14" s="203"/>
      <c r="E14" s="202" t="s">
        <v>1</v>
      </c>
      <c r="F14" s="202"/>
      <c r="G14" s="203"/>
      <c r="J14" s="21" t="s">
        <v>15</v>
      </c>
    </row>
    <row r="15" spans="2:10" ht="15.75" thickBot="1">
      <c r="J15" t="s">
        <v>16</v>
      </c>
    </row>
    <row r="16" spans="2:10">
      <c r="B16" s="10" t="s">
        <v>10</v>
      </c>
      <c r="C16" s="5"/>
      <c r="D16" s="6"/>
      <c r="E16" s="14" t="s">
        <v>14</v>
      </c>
      <c r="F16" s="15"/>
      <c r="G16" s="16"/>
    </row>
    <row r="17" spans="2:10" ht="16.5" thickBot="1">
      <c r="B17" s="7"/>
      <c r="C17" s="8"/>
      <c r="D17" s="9"/>
      <c r="E17" s="17"/>
      <c r="F17" s="18"/>
      <c r="G17" s="19"/>
      <c r="J17" s="20" t="s">
        <v>17</v>
      </c>
    </row>
    <row r="18" spans="2:10" ht="15.75">
      <c r="B18" s="10" t="s">
        <v>11</v>
      </c>
      <c r="C18" s="5"/>
      <c r="D18" s="6"/>
      <c r="E18" s="10" t="s">
        <v>12</v>
      </c>
      <c r="F18" s="5"/>
      <c r="G18" s="6"/>
      <c r="J18" s="20" t="s">
        <v>18</v>
      </c>
    </row>
    <row r="19" spans="2:10" ht="15.75" thickBot="1">
      <c r="B19" s="7"/>
      <c r="C19" s="8"/>
      <c r="D19" s="9"/>
      <c r="E19" s="7"/>
      <c r="F19" s="8"/>
      <c r="G19" s="9"/>
    </row>
    <row r="20" spans="2:10" ht="15.75" thickBot="1">
      <c r="B20" s="1" t="s">
        <v>29</v>
      </c>
      <c r="C20" s="2"/>
      <c r="D20" s="2"/>
      <c r="E20" s="2"/>
      <c r="F20" s="2"/>
      <c r="G20" s="3"/>
    </row>
    <row r="21" spans="2:10" ht="15.75" thickBot="1">
      <c r="B21" s="13" t="s">
        <v>13</v>
      </c>
      <c r="C21" s="2"/>
      <c r="D21" s="2"/>
      <c r="E21" s="2"/>
      <c r="F21" s="3"/>
    </row>
    <row r="23" spans="2:10" ht="15.75" thickBot="1"/>
    <row r="24" spans="2:10" ht="15.75" thickBot="1">
      <c r="B24" s="201" t="s">
        <v>0</v>
      </c>
      <c r="C24" s="202"/>
      <c r="D24" s="203"/>
      <c r="E24" s="202" t="s">
        <v>1</v>
      </c>
      <c r="F24" s="202"/>
      <c r="G24" s="203"/>
      <c r="J24" s="21" t="s">
        <v>24</v>
      </c>
    </row>
    <row r="25" spans="2:10" ht="15.75" thickBot="1">
      <c r="J25" t="s">
        <v>25</v>
      </c>
    </row>
    <row r="26" spans="2:10">
      <c r="B26" s="10" t="s">
        <v>19</v>
      </c>
      <c r="C26" s="5"/>
      <c r="D26" s="6"/>
      <c r="E26" s="10" t="s">
        <v>20</v>
      </c>
      <c r="F26" s="5"/>
      <c r="G26" s="6"/>
    </row>
    <row r="27" spans="2:10" ht="16.5" thickBot="1">
      <c r="B27" s="7"/>
      <c r="C27" s="8"/>
      <c r="D27" s="9"/>
      <c r="E27" s="7"/>
      <c r="F27" s="8"/>
      <c r="G27" s="9"/>
      <c r="J27" s="20" t="s">
        <v>17</v>
      </c>
    </row>
    <row r="28" spans="2:10" ht="15.75">
      <c r="B28" s="10" t="s">
        <v>21</v>
      </c>
      <c r="C28" s="5"/>
      <c r="D28" s="6"/>
      <c r="E28" s="10" t="s">
        <v>22</v>
      </c>
      <c r="F28" s="5"/>
      <c r="G28" s="6"/>
      <c r="J28" s="20" t="s">
        <v>18</v>
      </c>
    </row>
    <row r="29" spans="2:10" ht="16.5" thickBot="1">
      <c r="B29" s="7"/>
      <c r="C29" s="8"/>
      <c r="D29" s="9"/>
      <c r="E29" s="7"/>
      <c r="F29" s="8"/>
      <c r="G29" s="9"/>
      <c r="J29" s="20" t="s">
        <v>31</v>
      </c>
    </row>
    <row r="30" spans="2:10" ht="15.75">
      <c r="B30" s="10" t="s">
        <v>30</v>
      </c>
      <c r="C30" s="5"/>
      <c r="D30" s="6"/>
      <c r="E30" s="14" t="s">
        <v>23</v>
      </c>
      <c r="F30" s="15"/>
      <c r="G30" s="16"/>
      <c r="J30" s="20" t="s">
        <v>277</v>
      </c>
    </row>
    <row r="31" spans="2:10" ht="15.75" thickBot="1">
      <c r="B31" s="7"/>
      <c r="C31" s="8"/>
      <c r="D31" s="9"/>
      <c r="E31" s="17"/>
      <c r="F31" s="18"/>
      <c r="G31" s="19"/>
      <c r="J31" t="s">
        <v>28</v>
      </c>
    </row>
    <row r="33" spans="2:10" ht="15.75" thickBot="1"/>
    <row r="34" spans="2:10" ht="15.75" thickBot="1">
      <c r="B34" s="201" t="s">
        <v>0</v>
      </c>
      <c r="C34" s="202"/>
      <c r="D34" s="203"/>
      <c r="E34" s="202" t="s">
        <v>1</v>
      </c>
      <c r="F34" s="202"/>
      <c r="G34" s="203"/>
      <c r="J34" s="21"/>
    </row>
    <row r="35" spans="2:10" ht="15.75" thickBot="1"/>
    <row r="36" spans="2:10" ht="15.75" thickBot="1">
      <c r="B36" s="204" t="s">
        <v>51</v>
      </c>
      <c r="C36" s="205"/>
      <c r="D36" s="205"/>
      <c r="E36" s="205"/>
      <c r="F36" s="205"/>
      <c r="G36" s="206"/>
    </row>
    <row r="37" spans="2:10" ht="15.75">
      <c r="B37" s="10" t="s">
        <v>26</v>
      </c>
      <c r="C37" s="5"/>
      <c r="D37" s="6"/>
      <c r="E37" s="10" t="s">
        <v>27</v>
      </c>
      <c r="F37" s="5"/>
      <c r="G37" s="6"/>
      <c r="J37" s="20"/>
    </row>
    <row r="38" spans="2:10" ht="16.5" thickBot="1">
      <c r="B38" s="7"/>
      <c r="C38" s="8"/>
      <c r="D38" s="9"/>
      <c r="E38" s="7"/>
      <c r="F38" s="8"/>
      <c r="G38" s="9"/>
      <c r="J38" s="20"/>
    </row>
    <row r="39" spans="2:10" ht="15.75" thickBot="1">
      <c r="B39" s="204" t="s">
        <v>205</v>
      </c>
      <c r="C39" s="205"/>
      <c r="D39" s="205"/>
      <c r="E39" s="205"/>
      <c r="F39" s="205"/>
      <c r="G39" s="206"/>
    </row>
    <row r="40" spans="2:10" ht="15.75" thickBot="1">
      <c r="B40" s="198" t="s">
        <v>52</v>
      </c>
      <c r="C40" s="199"/>
      <c r="D40" s="199"/>
      <c r="E40" s="199"/>
      <c r="F40" s="199"/>
      <c r="G40" s="200"/>
    </row>
    <row r="41" spans="2:10" ht="15.75" thickBot="1">
      <c r="B41" s="198" t="s">
        <v>278</v>
      </c>
      <c r="C41" s="199"/>
      <c r="D41" s="199"/>
      <c r="E41" s="199"/>
      <c r="F41" s="199"/>
      <c r="G41" s="200"/>
    </row>
  </sheetData>
  <mergeCells count="12">
    <mergeCell ref="B1:D1"/>
    <mergeCell ref="E1:G1"/>
    <mergeCell ref="B14:D14"/>
    <mergeCell ref="E14:G14"/>
    <mergeCell ref="B36:G36"/>
    <mergeCell ref="B40:G40"/>
    <mergeCell ref="B41:G41"/>
    <mergeCell ref="B24:D24"/>
    <mergeCell ref="E24:G24"/>
    <mergeCell ref="B34:D34"/>
    <mergeCell ref="E34:G34"/>
    <mergeCell ref="B39:G39"/>
  </mergeCells>
  <pageMargins left="0.7" right="0.7" top="0.75" bottom="0.75" header="0.3" footer="0.3"/>
  <pageSetup paperSize="9" scale="6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5"/>
  <sheetViews>
    <sheetView zoomScale="55" zoomScaleNormal="55" workbookViewId="0">
      <selection activeCell="E72" sqref="E72:G74"/>
    </sheetView>
  </sheetViews>
  <sheetFormatPr defaultColWidth="54" defaultRowHeight="20.25" customHeight="1"/>
  <cols>
    <col min="1" max="1" width="14.42578125" customWidth="1"/>
    <col min="2" max="2" width="13" customWidth="1"/>
    <col min="3" max="3" width="56.7109375" customWidth="1"/>
    <col min="4" max="4" width="13.5703125" customWidth="1"/>
    <col min="5" max="7" width="10" customWidth="1"/>
    <col min="8" max="8" width="10.140625" customWidth="1"/>
    <col min="9" max="9" width="106.42578125" bestFit="1" customWidth="1"/>
    <col min="10" max="12" width="18.7109375" customWidth="1"/>
    <col min="13" max="13" width="13.140625" bestFit="1" customWidth="1"/>
    <col min="14" max="14" width="27.28515625" customWidth="1"/>
    <col min="15" max="15" width="23.140625" customWidth="1"/>
    <col min="16" max="18" width="26.42578125" customWidth="1"/>
  </cols>
  <sheetData>
    <row r="1" spans="2:18" ht="30">
      <c r="B1" s="43" t="s">
        <v>53</v>
      </c>
    </row>
    <row r="2" spans="2:18" ht="20.25" customHeight="1" thickBot="1">
      <c r="B2" s="44" t="s">
        <v>54</v>
      </c>
    </row>
    <row r="3" spans="2:18" ht="23.25" thickBot="1">
      <c r="B3" s="45" t="s">
        <v>55</v>
      </c>
      <c r="M3" s="207">
        <v>2013</v>
      </c>
      <c r="N3" s="208"/>
      <c r="O3" s="209"/>
      <c r="P3" s="228">
        <v>2014</v>
      </c>
      <c r="Q3" s="229"/>
      <c r="R3" s="230"/>
    </row>
    <row r="4" spans="2:18" ht="20.25" customHeight="1">
      <c r="B4" s="46" t="s">
        <v>56</v>
      </c>
      <c r="C4" s="219" t="s">
        <v>57</v>
      </c>
      <c r="D4" s="46" t="s">
        <v>58</v>
      </c>
      <c r="E4" s="212" t="s">
        <v>34</v>
      </c>
      <c r="F4" s="219" t="s">
        <v>35</v>
      </c>
      <c r="G4" s="212" t="s">
        <v>59</v>
      </c>
      <c r="H4" s="219" t="s">
        <v>60</v>
      </c>
      <c r="I4" s="212" t="s">
        <v>61</v>
      </c>
      <c r="J4" s="212" t="s">
        <v>62</v>
      </c>
      <c r="K4" s="212" t="s">
        <v>63</v>
      </c>
      <c r="L4" s="212" t="s">
        <v>64</v>
      </c>
      <c r="M4" s="135" t="s">
        <v>215</v>
      </c>
      <c r="N4" s="136" t="s">
        <v>216</v>
      </c>
      <c r="O4" s="137" t="s">
        <v>217</v>
      </c>
      <c r="P4" s="192" t="s">
        <v>215</v>
      </c>
      <c r="Q4" s="193" t="s">
        <v>216</v>
      </c>
      <c r="R4" s="194" t="s">
        <v>217</v>
      </c>
    </row>
    <row r="5" spans="2:18" ht="20.25" customHeight="1" thickBot="1">
      <c r="B5" s="47" t="s">
        <v>65</v>
      </c>
      <c r="C5" s="231"/>
      <c r="D5" s="47" t="s">
        <v>66</v>
      </c>
      <c r="E5" s="213"/>
      <c r="F5" s="231"/>
      <c r="G5" s="213"/>
      <c r="H5" s="231"/>
      <c r="I5" s="213"/>
      <c r="J5" s="213"/>
      <c r="K5" s="213"/>
      <c r="L5" s="213"/>
      <c r="M5" s="138"/>
      <c r="N5" s="139"/>
      <c r="O5" s="140"/>
      <c r="P5" s="195"/>
      <c r="Q5" s="196"/>
      <c r="R5" s="197"/>
    </row>
    <row r="6" spans="2:18" ht="20.25" customHeight="1">
      <c r="B6" s="22" t="s">
        <v>4</v>
      </c>
      <c r="C6" s="22" t="s">
        <v>67</v>
      </c>
      <c r="D6" s="48">
        <v>30</v>
      </c>
      <c r="E6" s="24"/>
      <c r="F6" s="23"/>
      <c r="G6" s="24"/>
      <c r="H6" s="26"/>
      <c r="I6" s="49"/>
      <c r="J6" s="50"/>
      <c r="K6" s="50"/>
      <c r="L6" s="50"/>
      <c r="M6" s="10"/>
      <c r="N6" s="5"/>
      <c r="O6" s="6"/>
    </row>
    <row r="7" spans="2:18" ht="20.25" customHeight="1" thickBot="1">
      <c r="B7" s="27"/>
      <c r="C7" s="27"/>
      <c r="D7" s="51">
        <v>30</v>
      </c>
      <c r="E7" s="52" t="s">
        <v>68</v>
      </c>
      <c r="F7" s="53" t="s">
        <v>69</v>
      </c>
      <c r="G7" s="30"/>
      <c r="H7" s="29"/>
      <c r="I7" s="54" t="s">
        <v>70</v>
      </c>
      <c r="J7" s="28"/>
      <c r="K7" s="28"/>
      <c r="L7" s="28"/>
      <c r="M7" s="141">
        <f>D7*11.76</f>
        <v>352.8</v>
      </c>
      <c r="N7" s="142">
        <f>D7*4.1</f>
        <v>122.99999999999999</v>
      </c>
      <c r="O7" s="143">
        <f>M7+N7</f>
        <v>475.8</v>
      </c>
    </row>
    <row r="8" spans="2:18" ht="20.25" customHeight="1">
      <c r="B8" s="22" t="s">
        <v>3</v>
      </c>
      <c r="C8" s="22" t="s">
        <v>71</v>
      </c>
      <c r="D8" s="48">
        <v>40</v>
      </c>
      <c r="E8" s="25"/>
      <c r="F8" s="23"/>
      <c r="G8" s="24"/>
      <c r="H8" s="23"/>
      <c r="I8" s="49"/>
      <c r="J8" s="50"/>
      <c r="K8" s="50"/>
      <c r="L8" s="50"/>
      <c r="M8" s="144"/>
      <c r="N8" s="145"/>
      <c r="O8" s="146"/>
    </row>
    <row r="9" spans="2:18" ht="20.25" customHeight="1" thickBot="1">
      <c r="B9" s="27"/>
      <c r="C9" s="27"/>
      <c r="D9" s="51">
        <v>40</v>
      </c>
      <c r="E9" s="52" t="s">
        <v>68</v>
      </c>
      <c r="F9" s="29"/>
      <c r="G9" s="30"/>
      <c r="H9" s="29"/>
      <c r="I9" s="54" t="s">
        <v>72</v>
      </c>
      <c r="J9" s="28"/>
      <c r="K9" s="28"/>
      <c r="L9" s="28"/>
      <c r="M9" s="141">
        <f>D9*13.54</f>
        <v>541.59999999999991</v>
      </c>
      <c r="N9" s="142">
        <f t="shared" ref="N9:N30" si="0">D9*4.1</f>
        <v>164</v>
      </c>
      <c r="O9" s="143">
        <f t="shared" ref="O9:O30" si="1">M9+N9</f>
        <v>705.59999999999991</v>
      </c>
    </row>
    <row r="10" spans="2:18" ht="20.25" customHeight="1">
      <c r="B10" s="22" t="s">
        <v>2</v>
      </c>
      <c r="C10" s="22" t="s">
        <v>73</v>
      </c>
      <c r="D10" s="48">
        <v>20</v>
      </c>
      <c r="E10" s="25"/>
      <c r="F10" s="23"/>
      <c r="G10" s="24"/>
      <c r="H10" s="23"/>
      <c r="I10" s="49"/>
      <c r="J10" s="50"/>
      <c r="K10" s="50"/>
      <c r="L10" s="50"/>
      <c r="M10" s="144"/>
      <c r="N10" s="145"/>
      <c r="O10" s="146"/>
    </row>
    <row r="11" spans="2:18" ht="20.25" customHeight="1" thickBot="1">
      <c r="B11" s="27"/>
      <c r="C11" s="27"/>
      <c r="D11" s="51">
        <v>20</v>
      </c>
      <c r="E11" s="52" t="s">
        <v>68</v>
      </c>
      <c r="F11" s="29"/>
      <c r="G11" s="30"/>
      <c r="H11" s="29"/>
      <c r="I11" s="54" t="s">
        <v>74</v>
      </c>
      <c r="J11" s="28"/>
      <c r="K11" s="28"/>
      <c r="L11" s="28"/>
      <c r="M11" s="141">
        <f>D11*13.77</f>
        <v>275.39999999999998</v>
      </c>
      <c r="N11" s="142">
        <f t="shared" si="0"/>
        <v>82</v>
      </c>
      <c r="O11" s="143">
        <f t="shared" si="1"/>
        <v>357.4</v>
      </c>
    </row>
    <row r="12" spans="2:18" ht="20.25" customHeight="1">
      <c r="B12" s="22" t="s">
        <v>8</v>
      </c>
      <c r="C12" s="22" t="s">
        <v>75</v>
      </c>
      <c r="D12" s="48">
        <v>40</v>
      </c>
      <c r="E12" s="25"/>
      <c r="F12" s="23"/>
      <c r="G12" s="24"/>
      <c r="H12" s="23"/>
      <c r="I12" s="49"/>
      <c r="J12" s="50"/>
      <c r="K12" s="50"/>
      <c r="L12" s="50"/>
      <c r="M12" s="144"/>
      <c r="N12" s="145"/>
      <c r="O12" s="146"/>
    </row>
    <row r="13" spans="2:18" ht="20.25" customHeight="1" thickBot="1">
      <c r="B13" s="27"/>
      <c r="C13" s="27"/>
      <c r="D13" s="51">
        <v>40</v>
      </c>
      <c r="E13" s="30" t="s">
        <v>76</v>
      </c>
      <c r="F13" s="29"/>
      <c r="G13" s="30"/>
      <c r="H13" s="29"/>
      <c r="I13" s="54" t="s">
        <v>77</v>
      </c>
      <c r="J13" s="28"/>
      <c r="K13" s="28"/>
      <c r="L13" s="28"/>
      <c r="M13" s="141">
        <f>D13*13.77</f>
        <v>550.79999999999995</v>
      </c>
      <c r="N13" s="142">
        <f t="shared" si="0"/>
        <v>164</v>
      </c>
      <c r="O13" s="143">
        <f t="shared" si="1"/>
        <v>714.8</v>
      </c>
    </row>
    <row r="14" spans="2:18" ht="20.25" customHeight="1">
      <c r="B14" s="22" t="s">
        <v>5</v>
      </c>
      <c r="C14" s="22" t="s">
        <v>78</v>
      </c>
      <c r="D14" s="48">
        <v>160</v>
      </c>
      <c r="E14" s="25"/>
      <c r="F14" s="23"/>
      <c r="G14" s="24"/>
      <c r="H14" s="23"/>
      <c r="I14" s="49"/>
      <c r="J14" s="50"/>
      <c r="K14" s="50"/>
      <c r="L14" s="50"/>
      <c r="M14" s="147">
        <f>SUM(M15:M21)</f>
        <v>2283.1999999999998</v>
      </c>
      <c r="N14" s="148">
        <f>SUM(N15:N21)</f>
        <v>656</v>
      </c>
      <c r="O14" s="149">
        <f>SUM(O15:O21)</f>
        <v>2939.2000000000003</v>
      </c>
    </row>
    <row r="15" spans="2:18" ht="20.25" customHeight="1">
      <c r="B15" s="33"/>
      <c r="C15" s="33"/>
      <c r="D15" s="55">
        <v>20</v>
      </c>
      <c r="E15" s="56" t="s">
        <v>68</v>
      </c>
      <c r="F15" s="34"/>
      <c r="G15" s="35"/>
      <c r="H15" s="34"/>
      <c r="I15" s="57" t="s">
        <v>79</v>
      </c>
      <c r="J15" s="33"/>
      <c r="K15" s="33"/>
      <c r="L15" s="33"/>
      <c r="M15" s="150">
        <f>D15*13.77</f>
        <v>275.39999999999998</v>
      </c>
      <c r="N15" s="151">
        <f t="shared" si="0"/>
        <v>82</v>
      </c>
      <c r="O15" s="152">
        <f t="shared" si="1"/>
        <v>357.4</v>
      </c>
    </row>
    <row r="16" spans="2:18" ht="20.25" customHeight="1">
      <c r="B16" s="33"/>
      <c r="C16" s="33"/>
      <c r="D16" s="55">
        <v>20</v>
      </c>
      <c r="E16" s="35" t="s">
        <v>76</v>
      </c>
      <c r="F16" s="34"/>
      <c r="G16" s="35"/>
      <c r="H16" s="34"/>
      <c r="I16" s="57" t="s">
        <v>80</v>
      </c>
      <c r="J16" s="33"/>
      <c r="K16" s="33"/>
      <c r="L16" s="33"/>
      <c r="M16" s="150">
        <f t="shared" ref="M16:M21" si="2">D16*13.77</f>
        <v>275.39999999999998</v>
      </c>
      <c r="N16" s="151">
        <f t="shared" si="0"/>
        <v>82</v>
      </c>
      <c r="O16" s="152">
        <f t="shared" si="1"/>
        <v>357.4</v>
      </c>
    </row>
    <row r="17" spans="2:15" ht="20.25" customHeight="1">
      <c r="B17" s="33"/>
      <c r="C17" s="33"/>
      <c r="D17" s="55">
        <v>20</v>
      </c>
      <c r="E17" s="56" t="s">
        <v>68</v>
      </c>
      <c r="F17" s="34"/>
      <c r="G17" s="35"/>
      <c r="H17" s="34"/>
      <c r="I17" s="57" t="s">
        <v>81</v>
      </c>
      <c r="J17" s="33"/>
      <c r="K17" s="33"/>
      <c r="L17" s="33"/>
      <c r="M17" s="150">
        <f>D17*15.18</f>
        <v>303.60000000000002</v>
      </c>
      <c r="N17" s="151">
        <f t="shared" si="0"/>
        <v>82</v>
      </c>
      <c r="O17" s="152">
        <f t="shared" si="1"/>
        <v>385.6</v>
      </c>
    </row>
    <row r="18" spans="2:15" ht="20.25" customHeight="1">
      <c r="B18" s="33"/>
      <c r="C18" s="33"/>
      <c r="D18" s="55">
        <v>40</v>
      </c>
      <c r="E18" s="56" t="s">
        <v>68</v>
      </c>
      <c r="F18" s="34"/>
      <c r="G18" s="35"/>
      <c r="H18" s="34"/>
      <c r="I18" s="57" t="s">
        <v>82</v>
      </c>
      <c r="J18" s="33"/>
      <c r="K18" s="33"/>
      <c r="L18" s="33"/>
      <c r="M18" s="150">
        <f>D18*13.54</f>
        <v>541.59999999999991</v>
      </c>
      <c r="N18" s="151">
        <f t="shared" si="0"/>
        <v>164</v>
      </c>
      <c r="O18" s="152">
        <f t="shared" si="1"/>
        <v>705.59999999999991</v>
      </c>
    </row>
    <row r="19" spans="2:15" ht="20.25" customHeight="1">
      <c r="B19" s="33"/>
      <c r="C19" s="33"/>
      <c r="D19" s="58">
        <v>20</v>
      </c>
      <c r="E19" s="35" t="s">
        <v>76</v>
      </c>
      <c r="F19" s="34"/>
      <c r="G19" s="35"/>
      <c r="H19" s="34"/>
      <c r="I19" s="57" t="s">
        <v>83</v>
      </c>
      <c r="J19" s="33"/>
      <c r="K19" s="33"/>
      <c r="L19" s="33"/>
      <c r="M19" s="150">
        <f>D19*19.04</f>
        <v>380.79999999999995</v>
      </c>
      <c r="N19" s="151">
        <f t="shared" si="0"/>
        <v>82</v>
      </c>
      <c r="O19" s="152">
        <f t="shared" si="1"/>
        <v>462.79999999999995</v>
      </c>
    </row>
    <row r="20" spans="2:15" ht="20.25" customHeight="1">
      <c r="B20" s="33"/>
      <c r="C20" s="33"/>
      <c r="D20" s="55">
        <v>20</v>
      </c>
      <c r="E20" s="35" t="s">
        <v>76</v>
      </c>
      <c r="F20" s="34"/>
      <c r="G20" s="35"/>
      <c r="H20" s="34"/>
      <c r="I20" s="57" t="s">
        <v>84</v>
      </c>
      <c r="J20" s="33"/>
      <c r="K20" s="33"/>
      <c r="L20" s="33"/>
      <c r="M20" s="150">
        <f>D20*11.55</f>
        <v>231</v>
      </c>
      <c r="N20" s="151">
        <f t="shared" si="0"/>
        <v>82</v>
      </c>
      <c r="O20" s="152">
        <f t="shared" si="1"/>
        <v>313</v>
      </c>
    </row>
    <row r="21" spans="2:15" ht="20.25" customHeight="1" thickBot="1">
      <c r="B21" s="28"/>
      <c r="C21" s="28"/>
      <c r="D21" s="51">
        <v>20</v>
      </c>
      <c r="E21" s="30" t="s">
        <v>76</v>
      </c>
      <c r="F21" s="29"/>
      <c r="G21" s="30"/>
      <c r="H21" s="29"/>
      <c r="I21" s="54" t="s">
        <v>85</v>
      </c>
      <c r="J21" s="28"/>
      <c r="K21" s="28"/>
      <c r="L21" s="28"/>
      <c r="M21" s="153">
        <f t="shared" si="2"/>
        <v>275.39999999999998</v>
      </c>
      <c r="N21" s="154">
        <f t="shared" si="0"/>
        <v>82</v>
      </c>
      <c r="O21" s="155">
        <f t="shared" si="1"/>
        <v>357.4</v>
      </c>
    </row>
    <row r="22" spans="2:15" ht="20.25" customHeight="1">
      <c r="B22" s="22" t="s">
        <v>7</v>
      </c>
      <c r="C22" s="22" t="s">
        <v>86</v>
      </c>
      <c r="D22" s="48">
        <v>110</v>
      </c>
      <c r="E22" s="25"/>
      <c r="F22" s="23"/>
      <c r="G22" s="24"/>
      <c r="H22" s="23"/>
      <c r="I22" s="49"/>
      <c r="J22" s="50" t="s">
        <v>5</v>
      </c>
      <c r="K22" s="50"/>
      <c r="L22" s="50"/>
      <c r="M22" s="147">
        <f>SUM(M23:M25)</f>
        <v>1669.8000000000002</v>
      </c>
      <c r="N22" s="148">
        <f>SUM(N23:N25)</f>
        <v>451</v>
      </c>
      <c r="O22" s="149">
        <f>SUM(O23:O25)</f>
        <v>2120.8000000000002</v>
      </c>
    </row>
    <row r="23" spans="2:15" ht="20.25" customHeight="1">
      <c r="B23" s="39"/>
      <c r="C23" s="59"/>
      <c r="D23" s="55">
        <v>40</v>
      </c>
      <c r="E23" s="35" t="s">
        <v>87</v>
      </c>
      <c r="F23" s="187" t="s">
        <v>271</v>
      </c>
      <c r="G23" s="35"/>
      <c r="H23" s="34"/>
      <c r="I23" s="57" t="s">
        <v>88</v>
      </c>
      <c r="J23" s="33"/>
      <c r="K23" s="33"/>
      <c r="L23" s="33"/>
      <c r="M23" s="150">
        <f>D23*15.18</f>
        <v>607.20000000000005</v>
      </c>
      <c r="N23" s="151">
        <f t="shared" si="0"/>
        <v>164</v>
      </c>
      <c r="O23" s="152">
        <f t="shared" si="1"/>
        <v>771.2</v>
      </c>
    </row>
    <row r="24" spans="2:15" ht="20.25" customHeight="1">
      <c r="B24" s="33"/>
      <c r="C24" s="33"/>
      <c r="D24" s="55">
        <v>50</v>
      </c>
      <c r="E24" s="35" t="s">
        <v>87</v>
      </c>
      <c r="F24" s="187" t="s">
        <v>272</v>
      </c>
      <c r="G24" s="35"/>
      <c r="H24" s="34"/>
      <c r="I24" s="57" t="s">
        <v>89</v>
      </c>
      <c r="J24" s="33"/>
      <c r="K24" s="33"/>
      <c r="L24" s="33"/>
      <c r="M24" s="150">
        <f>D24*15.18</f>
        <v>759</v>
      </c>
      <c r="N24" s="151">
        <f t="shared" si="0"/>
        <v>204.99999999999997</v>
      </c>
      <c r="O24" s="152">
        <f t="shared" si="1"/>
        <v>964</v>
      </c>
    </row>
    <row r="25" spans="2:15" ht="20.25" customHeight="1" thickBot="1">
      <c r="B25" s="28"/>
      <c r="C25" s="28"/>
      <c r="D25" s="51">
        <v>20</v>
      </c>
      <c r="E25" s="30" t="s">
        <v>90</v>
      </c>
      <c r="F25" s="29" t="s">
        <v>91</v>
      </c>
      <c r="G25" s="30"/>
      <c r="H25" s="29"/>
      <c r="I25" s="54" t="s">
        <v>92</v>
      </c>
      <c r="J25" s="28"/>
      <c r="K25" s="28"/>
      <c r="L25" s="28"/>
      <c r="M25" s="153">
        <f>D25*15.18</f>
        <v>303.60000000000002</v>
      </c>
      <c r="N25" s="154">
        <f t="shared" si="0"/>
        <v>82</v>
      </c>
      <c r="O25" s="155">
        <f t="shared" si="1"/>
        <v>385.6</v>
      </c>
    </row>
    <row r="26" spans="2:15" ht="20.25" customHeight="1">
      <c r="B26" s="22" t="s">
        <v>6</v>
      </c>
      <c r="C26" s="22" t="s">
        <v>93</v>
      </c>
      <c r="D26" s="48">
        <v>90</v>
      </c>
      <c r="E26" s="25"/>
      <c r="F26" s="23"/>
      <c r="G26" s="24"/>
      <c r="H26" s="23"/>
      <c r="I26" s="60"/>
      <c r="J26" s="61" t="s">
        <v>5</v>
      </c>
      <c r="K26" s="61"/>
      <c r="L26" s="61"/>
      <c r="M26" s="147">
        <f>SUM(M27:M28)</f>
        <v>1239.3</v>
      </c>
      <c r="N26" s="148">
        <f>SUM(N27:N28)</f>
        <v>369</v>
      </c>
      <c r="O26" s="149">
        <f>SUM(O27:O28)</f>
        <v>1608.3000000000002</v>
      </c>
    </row>
    <row r="27" spans="2:15" ht="20.25" customHeight="1">
      <c r="B27" s="39"/>
      <c r="C27" s="33"/>
      <c r="D27" s="55">
        <v>20</v>
      </c>
      <c r="E27" s="35" t="s">
        <v>87</v>
      </c>
      <c r="F27" s="187" t="s">
        <v>273</v>
      </c>
      <c r="G27" s="35"/>
      <c r="H27" s="34"/>
      <c r="I27" s="62" t="s">
        <v>94</v>
      </c>
      <c r="J27" s="63"/>
      <c r="K27" s="63"/>
      <c r="L27" s="63"/>
      <c r="M27" s="150">
        <f>D27*13.77</f>
        <v>275.39999999999998</v>
      </c>
      <c r="N27" s="151">
        <f t="shared" si="0"/>
        <v>82</v>
      </c>
      <c r="O27" s="152">
        <f t="shared" si="1"/>
        <v>357.4</v>
      </c>
    </row>
    <row r="28" spans="2:15" ht="20.25" customHeight="1" thickBot="1">
      <c r="B28" s="28"/>
      <c r="C28" s="28"/>
      <c r="D28" s="51">
        <v>70</v>
      </c>
      <c r="E28" s="30" t="s">
        <v>95</v>
      </c>
      <c r="F28" s="188" t="s">
        <v>274</v>
      </c>
      <c r="G28" s="30"/>
      <c r="H28" s="29"/>
      <c r="I28" s="54" t="s">
        <v>96</v>
      </c>
      <c r="J28" s="28"/>
      <c r="K28" s="28"/>
      <c r="L28" s="28"/>
      <c r="M28" s="153">
        <f>D28*13.77</f>
        <v>963.9</v>
      </c>
      <c r="N28" s="154">
        <f t="shared" si="0"/>
        <v>287</v>
      </c>
      <c r="O28" s="155">
        <f t="shared" si="1"/>
        <v>1250.9000000000001</v>
      </c>
    </row>
    <row r="29" spans="2:15" ht="20.25" customHeight="1">
      <c r="B29" s="22" t="s">
        <v>9</v>
      </c>
      <c r="C29" s="22" t="s">
        <v>97</v>
      </c>
      <c r="D29" s="48">
        <v>50</v>
      </c>
      <c r="E29" s="25"/>
      <c r="F29" s="23"/>
      <c r="G29" s="24"/>
      <c r="H29" s="23"/>
      <c r="I29" s="49"/>
      <c r="J29" s="50" t="s">
        <v>5</v>
      </c>
      <c r="K29" s="50"/>
      <c r="L29" s="50"/>
      <c r="M29" s="144"/>
      <c r="N29" s="145"/>
      <c r="O29" s="146"/>
    </row>
    <row r="30" spans="2:15" ht="20.25" customHeight="1" thickBot="1">
      <c r="B30" s="27"/>
      <c r="C30" s="28"/>
      <c r="D30" s="51">
        <v>50</v>
      </c>
      <c r="E30" s="30" t="s">
        <v>90</v>
      </c>
      <c r="F30" s="53" t="s">
        <v>98</v>
      </c>
      <c r="G30" s="30"/>
      <c r="H30" s="64"/>
      <c r="I30" s="54" t="s">
        <v>99</v>
      </c>
      <c r="J30" s="28"/>
      <c r="K30" s="28"/>
      <c r="L30" s="28"/>
      <c r="M30" s="141">
        <f>D30*19.04</f>
        <v>952</v>
      </c>
      <c r="N30" s="142">
        <f t="shared" si="0"/>
        <v>204.99999999999997</v>
      </c>
      <c r="O30" s="143">
        <f t="shared" si="1"/>
        <v>1157</v>
      </c>
    </row>
    <row r="31" spans="2:15" ht="20.25" customHeight="1" thickBot="1">
      <c r="B31" s="65" t="s">
        <v>100</v>
      </c>
      <c r="C31" s="66"/>
      <c r="D31" s="66">
        <f>D6+D8+D10+D12+D14+D22+D26+D29</f>
        <v>540</v>
      </c>
      <c r="E31" s="66"/>
      <c r="F31" s="66"/>
      <c r="G31" s="66"/>
      <c r="H31" s="67"/>
      <c r="I31" s="68"/>
      <c r="J31" s="68"/>
      <c r="K31" s="68"/>
      <c r="L31" s="68"/>
      <c r="M31" s="156">
        <f>SUM(M7,M9,M11,M13,M14,M22,M26,M30)</f>
        <v>7864.9</v>
      </c>
      <c r="N31" s="156">
        <f t="shared" ref="N31:O31" si="3">SUM(N7,N9,N11,N13,N14,N22,N26,N30)</f>
        <v>2214</v>
      </c>
      <c r="O31" s="156">
        <f t="shared" si="3"/>
        <v>10078.9</v>
      </c>
    </row>
    <row r="32" spans="2:15" ht="20.25" customHeight="1" thickBot="1">
      <c r="B32" s="69"/>
      <c r="C32" s="69"/>
      <c r="D32" s="69"/>
      <c r="E32" s="69"/>
      <c r="F32" s="69"/>
      <c r="G32" s="69"/>
      <c r="H32" s="70"/>
      <c r="I32" s="71"/>
      <c r="J32" s="71"/>
    </row>
    <row r="33" spans="2:15" ht="20.25" customHeight="1" thickBot="1">
      <c r="M33" s="207">
        <v>2013</v>
      </c>
      <c r="N33" s="208"/>
      <c r="O33" s="209"/>
    </row>
    <row r="34" spans="2:15" ht="20.25" customHeight="1">
      <c r="B34" s="46" t="s">
        <v>56</v>
      </c>
      <c r="C34" s="212" t="s">
        <v>57</v>
      </c>
      <c r="D34" s="46" t="s">
        <v>58</v>
      </c>
      <c r="E34" s="219" t="s">
        <v>34</v>
      </c>
      <c r="F34" s="212" t="s">
        <v>35</v>
      </c>
      <c r="G34" s="219" t="s">
        <v>59</v>
      </c>
      <c r="H34" s="212" t="s">
        <v>60</v>
      </c>
      <c r="I34" s="212" t="s">
        <v>61</v>
      </c>
      <c r="J34" s="212" t="s">
        <v>62</v>
      </c>
      <c r="K34" s="212" t="s">
        <v>63</v>
      </c>
      <c r="L34" s="212" t="s">
        <v>64</v>
      </c>
      <c r="M34" s="135" t="s">
        <v>215</v>
      </c>
      <c r="N34" s="136" t="s">
        <v>216</v>
      </c>
      <c r="O34" s="137" t="s">
        <v>217</v>
      </c>
    </row>
    <row r="35" spans="2:15" ht="20.25" customHeight="1" thickBot="1">
      <c r="B35" s="47" t="s">
        <v>65</v>
      </c>
      <c r="C35" s="213"/>
      <c r="D35" s="72" t="s">
        <v>66</v>
      </c>
      <c r="E35" s="220"/>
      <c r="F35" s="218"/>
      <c r="G35" s="220"/>
      <c r="H35" s="218"/>
      <c r="I35" s="218"/>
      <c r="J35" s="213"/>
      <c r="K35" s="213"/>
      <c r="L35" s="213"/>
      <c r="M35" s="138"/>
      <c r="N35" s="139"/>
      <c r="O35" s="140"/>
    </row>
    <row r="36" spans="2:15" ht="20.25" customHeight="1">
      <c r="B36" s="22" t="s">
        <v>13</v>
      </c>
      <c r="C36" s="22" t="s">
        <v>101</v>
      </c>
      <c r="D36" s="48">
        <v>40</v>
      </c>
      <c r="E36" s="23"/>
      <c r="F36" s="24"/>
      <c r="G36" s="23"/>
      <c r="H36" s="24"/>
      <c r="I36" s="74"/>
      <c r="J36" s="50"/>
      <c r="K36" s="50"/>
      <c r="L36" s="50"/>
      <c r="M36" s="10"/>
      <c r="N36" s="5"/>
      <c r="O36" s="6"/>
    </row>
    <row r="37" spans="2:15" ht="20.25" customHeight="1" thickBot="1">
      <c r="B37" s="27"/>
      <c r="C37" s="28"/>
      <c r="D37" s="51">
        <v>40</v>
      </c>
      <c r="E37" s="29"/>
      <c r="F37" s="76" t="s">
        <v>102</v>
      </c>
      <c r="G37" s="77" t="s">
        <v>103</v>
      </c>
      <c r="H37" s="78"/>
      <c r="I37" s="54" t="s">
        <v>104</v>
      </c>
      <c r="J37" s="28"/>
      <c r="K37" s="28"/>
      <c r="L37" s="28"/>
      <c r="M37" s="141">
        <f>D37*15.18</f>
        <v>607.20000000000005</v>
      </c>
      <c r="N37" s="142">
        <f>D37*4.1</f>
        <v>164</v>
      </c>
      <c r="O37" s="143">
        <f>M37+N37</f>
        <v>771.2</v>
      </c>
    </row>
    <row r="38" spans="2:15" ht="20.25" customHeight="1">
      <c r="B38" s="39" t="s">
        <v>105</v>
      </c>
      <c r="C38" s="79" t="s">
        <v>106</v>
      </c>
      <c r="D38" s="48">
        <v>210</v>
      </c>
      <c r="E38" s="73"/>
      <c r="F38" s="22"/>
      <c r="G38" s="120"/>
      <c r="H38" s="80"/>
      <c r="I38" s="74"/>
      <c r="J38" s="50" t="s">
        <v>5</v>
      </c>
      <c r="K38" s="50"/>
      <c r="L38" s="50"/>
      <c r="M38" s="157">
        <f>SUM(M39:M42)</f>
        <v>3467.2</v>
      </c>
      <c r="N38" s="158">
        <f t="shared" ref="N38:N52" si="4">D38*4.1</f>
        <v>860.99999999999989</v>
      </c>
      <c r="O38" s="159">
        <f t="shared" ref="O38:O52" si="5">M38+N38</f>
        <v>4328.2</v>
      </c>
    </row>
    <row r="39" spans="2:15" ht="20.25" customHeight="1">
      <c r="B39" s="33" t="s">
        <v>107</v>
      </c>
      <c r="C39" s="81"/>
      <c r="D39" s="55">
        <v>60</v>
      </c>
      <c r="E39" s="34"/>
      <c r="F39" s="82" t="s">
        <v>108</v>
      </c>
      <c r="G39" s="189"/>
      <c r="H39" s="41"/>
      <c r="I39" s="57" t="s">
        <v>109</v>
      </c>
      <c r="J39" s="33"/>
      <c r="K39" s="33"/>
      <c r="L39" s="33"/>
      <c r="M39" s="150">
        <f>D39*15.18</f>
        <v>910.8</v>
      </c>
      <c r="N39" s="151">
        <f t="shared" si="4"/>
        <v>245.99999999999997</v>
      </c>
      <c r="O39" s="152">
        <f t="shared" si="5"/>
        <v>1156.8</v>
      </c>
    </row>
    <row r="40" spans="2:15" ht="20.25" customHeight="1">
      <c r="B40" s="33"/>
      <c r="C40" s="81"/>
      <c r="D40" s="55">
        <v>60</v>
      </c>
      <c r="E40" s="34"/>
      <c r="F40" s="35" t="s">
        <v>110</v>
      </c>
      <c r="G40" s="189"/>
      <c r="H40" s="41"/>
      <c r="I40" s="57" t="s">
        <v>111</v>
      </c>
      <c r="J40" s="33"/>
      <c r="K40" s="33"/>
      <c r="L40" s="33"/>
      <c r="M40" s="150">
        <f>D40*19.04</f>
        <v>1142.3999999999999</v>
      </c>
      <c r="N40" s="151">
        <f t="shared" si="4"/>
        <v>245.99999999999997</v>
      </c>
      <c r="O40" s="152">
        <f t="shared" si="5"/>
        <v>1388.3999999999999</v>
      </c>
    </row>
    <row r="41" spans="2:15" ht="20.25" customHeight="1">
      <c r="B41" s="33"/>
      <c r="C41" s="81"/>
      <c r="D41" s="55">
        <v>50</v>
      </c>
      <c r="E41" s="34"/>
      <c r="F41" s="82" t="s">
        <v>112</v>
      </c>
      <c r="G41" s="189"/>
      <c r="H41" s="41"/>
      <c r="I41" s="57" t="s">
        <v>113</v>
      </c>
      <c r="J41" s="33"/>
      <c r="K41" s="33"/>
      <c r="L41" s="33"/>
      <c r="M41" s="150">
        <f>D41*19.04</f>
        <v>952</v>
      </c>
      <c r="N41" s="151">
        <f t="shared" si="4"/>
        <v>204.99999999999997</v>
      </c>
      <c r="O41" s="152">
        <f t="shared" si="5"/>
        <v>1157</v>
      </c>
    </row>
    <row r="42" spans="2:15" ht="20.25" customHeight="1" thickBot="1">
      <c r="B42" s="33"/>
      <c r="C42" s="81"/>
      <c r="D42" s="51">
        <v>40</v>
      </c>
      <c r="E42" s="29"/>
      <c r="F42" s="30" t="s">
        <v>114</v>
      </c>
      <c r="G42" s="190"/>
      <c r="H42" s="78"/>
      <c r="I42" s="54" t="s">
        <v>115</v>
      </c>
      <c r="J42" s="28"/>
      <c r="K42" s="28"/>
      <c r="L42" s="28"/>
      <c r="M42" s="153">
        <f>D42*11.55</f>
        <v>462</v>
      </c>
      <c r="N42" s="154">
        <f t="shared" si="4"/>
        <v>164</v>
      </c>
      <c r="O42" s="155">
        <f t="shared" si="5"/>
        <v>626</v>
      </c>
    </row>
    <row r="43" spans="2:15" ht="20.25" customHeight="1">
      <c r="B43" s="22" t="s">
        <v>12</v>
      </c>
      <c r="C43" s="22" t="s">
        <v>116</v>
      </c>
      <c r="D43" s="48">
        <v>90</v>
      </c>
      <c r="E43" s="23"/>
      <c r="F43" s="24"/>
      <c r="G43" s="120"/>
      <c r="H43" s="80"/>
      <c r="I43" s="74"/>
      <c r="J43" s="50" t="s">
        <v>6</v>
      </c>
      <c r="K43" s="50"/>
      <c r="L43" s="50"/>
      <c r="M43" s="157">
        <f>SUM(M44:M45)</f>
        <v>1366.2</v>
      </c>
      <c r="N43" s="158">
        <f t="shared" si="4"/>
        <v>368.99999999999994</v>
      </c>
      <c r="O43" s="159">
        <f t="shared" si="5"/>
        <v>1735.2</v>
      </c>
    </row>
    <row r="44" spans="2:15" ht="20.25" customHeight="1">
      <c r="B44" s="33"/>
      <c r="C44" s="33"/>
      <c r="D44" s="55">
        <v>40</v>
      </c>
      <c r="E44" s="34"/>
      <c r="F44" s="82" t="s">
        <v>117</v>
      </c>
      <c r="G44" s="189"/>
      <c r="H44" s="41"/>
      <c r="I44" s="57" t="s">
        <v>118</v>
      </c>
      <c r="J44" s="33"/>
      <c r="K44" s="33"/>
      <c r="L44" s="33"/>
      <c r="M44" s="150">
        <f>D44*15.18</f>
        <v>607.20000000000005</v>
      </c>
      <c r="N44" s="151">
        <f t="shared" si="4"/>
        <v>164</v>
      </c>
      <c r="O44" s="152">
        <f t="shared" si="5"/>
        <v>771.2</v>
      </c>
    </row>
    <row r="45" spans="2:15" ht="20.25" customHeight="1" thickBot="1">
      <c r="B45" s="28"/>
      <c r="C45" s="28"/>
      <c r="D45" s="51">
        <v>50</v>
      </c>
      <c r="E45" s="29"/>
      <c r="F45" s="30" t="s">
        <v>119</v>
      </c>
      <c r="G45" s="190"/>
      <c r="H45" s="78"/>
      <c r="I45" s="54" t="s">
        <v>120</v>
      </c>
      <c r="J45" s="28"/>
      <c r="K45" s="28"/>
      <c r="L45" s="28"/>
      <c r="M45" s="153">
        <f>D45*15.18</f>
        <v>759</v>
      </c>
      <c r="N45" s="154">
        <f t="shared" si="4"/>
        <v>204.99999999999997</v>
      </c>
      <c r="O45" s="155">
        <f t="shared" si="5"/>
        <v>964</v>
      </c>
    </row>
    <row r="46" spans="2:15" ht="20.25" customHeight="1">
      <c r="B46" s="22" t="s">
        <v>11</v>
      </c>
      <c r="C46" s="22" t="s">
        <v>121</v>
      </c>
      <c r="D46" s="48">
        <v>140</v>
      </c>
      <c r="E46" s="73"/>
      <c r="F46" s="22"/>
      <c r="G46" s="120"/>
      <c r="H46" s="80"/>
      <c r="I46" s="74"/>
      <c r="J46" s="50" t="s">
        <v>6</v>
      </c>
      <c r="K46" s="50"/>
      <c r="L46" s="50"/>
      <c r="M46" s="157">
        <f>SUM(M47:M49)</f>
        <v>2125.1999999999998</v>
      </c>
      <c r="N46" s="158">
        <f t="shared" si="4"/>
        <v>574</v>
      </c>
      <c r="O46" s="159">
        <f t="shared" si="5"/>
        <v>2699.2</v>
      </c>
    </row>
    <row r="47" spans="2:15" ht="20.25" customHeight="1">
      <c r="B47" s="33"/>
      <c r="C47" s="33"/>
      <c r="D47" s="55">
        <v>60</v>
      </c>
      <c r="E47" s="34"/>
      <c r="F47" s="35" t="s">
        <v>122</v>
      </c>
      <c r="G47" s="191"/>
      <c r="H47" s="41"/>
      <c r="I47" s="57" t="s">
        <v>124</v>
      </c>
      <c r="J47" s="33"/>
      <c r="K47" s="33"/>
      <c r="L47" s="33"/>
      <c r="M47" s="150">
        <f>D47*15.18</f>
        <v>910.8</v>
      </c>
      <c r="N47" s="151">
        <f t="shared" si="4"/>
        <v>245.99999999999997</v>
      </c>
      <c r="O47" s="152">
        <f t="shared" si="5"/>
        <v>1156.8</v>
      </c>
    </row>
    <row r="48" spans="2:15" ht="20.25" customHeight="1">
      <c r="B48" s="33"/>
      <c r="C48" s="33"/>
      <c r="D48" s="55">
        <v>40</v>
      </c>
      <c r="E48" s="34"/>
      <c r="F48" s="82" t="s">
        <v>125</v>
      </c>
      <c r="G48" s="189"/>
      <c r="H48" s="41"/>
      <c r="I48" s="57" t="s">
        <v>126</v>
      </c>
      <c r="J48" s="33"/>
      <c r="K48" s="33"/>
      <c r="L48" s="33"/>
      <c r="M48" s="150">
        <f>D48*15.18</f>
        <v>607.20000000000005</v>
      </c>
      <c r="N48" s="151">
        <f t="shared" si="4"/>
        <v>164</v>
      </c>
      <c r="O48" s="152">
        <f t="shared" si="5"/>
        <v>771.2</v>
      </c>
    </row>
    <row r="49" spans="1:15" ht="20.25" customHeight="1" thickBot="1">
      <c r="B49" s="28"/>
      <c r="C49" s="28"/>
      <c r="D49" s="51">
        <v>40</v>
      </c>
      <c r="E49" s="29"/>
      <c r="F49" s="76" t="s">
        <v>127</v>
      </c>
      <c r="G49" s="190"/>
      <c r="H49" s="78"/>
      <c r="I49" s="54" t="s">
        <v>128</v>
      </c>
      <c r="J49" s="28"/>
      <c r="K49" s="28"/>
      <c r="L49" s="28"/>
      <c r="M49" s="153">
        <f>D49*15.18</f>
        <v>607.20000000000005</v>
      </c>
      <c r="N49" s="154">
        <f t="shared" si="4"/>
        <v>164</v>
      </c>
      <c r="O49" s="155">
        <f t="shared" si="5"/>
        <v>771.2</v>
      </c>
    </row>
    <row r="50" spans="1:15" ht="20.25" customHeight="1">
      <c r="B50" s="22" t="s">
        <v>10</v>
      </c>
      <c r="C50" s="84" t="s">
        <v>129</v>
      </c>
      <c r="D50" s="48">
        <v>80</v>
      </c>
      <c r="E50" s="23"/>
      <c r="F50" s="24"/>
      <c r="G50" s="120"/>
      <c r="H50" s="24"/>
      <c r="I50" s="74"/>
      <c r="J50" s="61" t="s">
        <v>5</v>
      </c>
      <c r="K50" s="61"/>
      <c r="L50" s="61"/>
      <c r="M50" s="157">
        <f>SUM(M51:M52)</f>
        <v>1223.5999999999999</v>
      </c>
      <c r="N50" s="158">
        <f t="shared" si="4"/>
        <v>328</v>
      </c>
      <c r="O50" s="159">
        <f t="shared" si="5"/>
        <v>1551.6</v>
      </c>
    </row>
    <row r="51" spans="1:15" ht="20.25" customHeight="1">
      <c r="B51" s="33"/>
      <c r="C51" s="33"/>
      <c r="D51" s="55">
        <v>40</v>
      </c>
      <c r="E51" s="34"/>
      <c r="F51" s="35" t="s">
        <v>130</v>
      </c>
      <c r="G51" s="107"/>
      <c r="H51" s="41"/>
      <c r="I51" s="57" t="s">
        <v>131</v>
      </c>
      <c r="J51" s="63"/>
      <c r="K51" s="63"/>
      <c r="L51" s="63"/>
      <c r="M51" s="150">
        <f>D51*11.55</f>
        <v>462</v>
      </c>
      <c r="N51" s="151">
        <f t="shared" si="4"/>
        <v>164</v>
      </c>
      <c r="O51" s="152">
        <f t="shared" si="5"/>
        <v>626</v>
      </c>
    </row>
    <row r="52" spans="1:15" ht="20.25" customHeight="1" thickBot="1">
      <c r="B52" s="28"/>
      <c r="C52" s="28"/>
      <c r="D52" s="51">
        <v>40</v>
      </c>
      <c r="E52" s="29"/>
      <c r="F52" s="30" t="s">
        <v>132</v>
      </c>
      <c r="G52" s="29"/>
      <c r="H52" s="78"/>
      <c r="I52" s="54" t="s">
        <v>133</v>
      </c>
      <c r="J52" s="28"/>
      <c r="K52" s="28"/>
      <c r="L52" s="28"/>
      <c r="M52" s="153">
        <f>D52*19.04</f>
        <v>761.59999999999991</v>
      </c>
      <c r="N52" s="154">
        <f t="shared" si="4"/>
        <v>164</v>
      </c>
      <c r="O52" s="155">
        <f t="shared" si="5"/>
        <v>925.59999999999991</v>
      </c>
    </row>
    <row r="53" spans="1:15" ht="20.25" customHeight="1">
      <c r="B53" s="22"/>
      <c r="C53" s="22" t="s">
        <v>134</v>
      </c>
      <c r="D53" s="48"/>
      <c r="E53" s="23"/>
      <c r="F53" s="24"/>
      <c r="G53" s="23"/>
      <c r="H53" s="25"/>
      <c r="I53" s="49"/>
      <c r="J53" s="50"/>
      <c r="K53" s="50"/>
      <c r="L53" s="50"/>
      <c r="M53" s="157"/>
      <c r="N53" s="158"/>
      <c r="O53" s="159"/>
    </row>
    <row r="54" spans="1:15" ht="20.25" customHeight="1">
      <c r="B54" s="33"/>
      <c r="C54" s="33" t="s">
        <v>135</v>
      </c>
      <c r="D54" s="55"/>
      <c r="E54" s="34"/>
      <c r="F54" s="35"/>
      <c r="G54" s="34"/>
      <c r="H54" s="35"/>
      <c r="I54" s="57"/>
      <c r="J54" s="33"/>
      <c r="K54" s="33"/>
      <c r="L54" s="33"/>
      <c r="M54" s="150"/>
      <c r="N54" s="151"/>
      <c r="O54" s="152"/>
    </row>
    <row r="55" spans="1:15" ht="20.25" customHeight="1" thickBot="1">
      <c r="B55" s="28"/>
      <c r="C55" s="28"/>
      <c r="D55" s="51"/>
      <c r="E55" s="29"/>
      <c r="F55" s="30"/>
      <c r="G55" s="29"/>
      <c r="H55" s="30"/>
      <c r="I55" s="54"/>
      <c r="J55" s="28"/>
      <c r="K55" s="28"/>
      <c r="L55" s="28"/>
      <c r="M55" s="153"/>
      <c r="N55" s="154"/>
      <c r="O55" s="155"/>
    </row>
    <row r="56" spans="1:15" ht="20.25" customHeight="1" thickBot="1">
      <c r="B56" s="85"/>
      <c r="C56" s="27" t="s">
        <v>100</v>
      </c>
      <c r="D56" s="86"/>
      <c r="E56" s="87"/>
      <c r="F56" s="227" t="s">
        <v>136</v>
      </c>
      <c r="G56" s="227"/>
      <c r="H56" s="227"/>
      <c r="I56" s="227"/>
      <c r="J56" s="88"/>
      <c r="K56" s="88"/>
      <c r="L56" s="88"/>
      <c r="M56" s="147">
        <f>SUM(M37,M38,M43,M46,M50,M53)</f>
        <v>8789.4</v>
      </c>
      <c r="N56" s="148">
        <f t="shared" ref="N56:O56" si="6">SUM(N37,N38,N43,N46,N50,N53)</f>
        <v>2296</v>
      </c>
      <c r="O56" s="148">
        <f t="shared" si="6"/>
        <v>11085.4</v>
      </c>
    </row>
    <row r="57" spans="1:15" ht="20.25" customHeight="1">
      <c r="B57" s="85"/>
      <c r="C57" s="89"/>
      <c r="D57" s="89"/>
      <c r="E57" s="89"/>
      <c r="F57" s="90"/>
      <c r="G57" s="162"/>
      <c r="H57" s="162"/>
      <c r="I57" s="162"/>
      <c r="J57" s="162"/>
      <c r="K57" s="161"/>
      <c r="L57" s="163" t="s">
        <v>218</v>
      </c>
      <c r="M57" s="160">
        <f>M56+M7+M25+M30</f>
        <v>10397.799999999999</v>
      </c>
      <c r="N57" s="160">
        <f t="shared" ref="N57:O57" si="7">N56+N7+N25+N30</f>
        <v>2706</v>
      </c>
      <c r="O57" s="160">
        <f t="shared" si="7"/>
        <v>13103.8</v>
      </c>
    </row>
    <row r="58" spans="1:15" ht="20.25" customHeight="1">
      <c r="A58" s="92" t="s">
        <v>137</v>
      </c>
      <c r="B58" s="85"/>
      <c r="C58" s="89"/>
      <c r="D58" s="89"/>
      <c r="E58" s="89"/>
      <c r="F58" s="90"/>
      <c r="G58" s="90"/>
      <c r="H58" s="90"/>
      <c r="I58" s="90"/>
      <c r="J58" s="91"/>
      <c r="K58" s="91"/>
      <c r="L58" s="91"/>
    </row>
    <row r="59" spans="1:15" ht="20.25" customHeight="1" thickBot="1">
      <c r="A59" s="92"/>
      <c r="B59" s="85"/>
      <c r="C59" s="89"/>
      <c r="D59" s="89"/>
      <c r="E59" s="89"/>
      <c r="F59" s="90"/>
      <c r="G59" s="90"/>
      <c r="H59" s="90"/>
      <c r="I59" s="90"/>
      <c r="J59" s="91"/>
      <c r="K59" s="91"/>
      <c r="L59" s="91"/>
    </row>
    <row r="60" spans="1:15" ht="20.25" customHeight="1" thickBot="1">
      <c r="A60" s="92"/>
      <c r="B60" s="85"/>
      <c r="C60" s="89"/>
      <c r="D60" s="89"/>
      <c r="E60" s="89"/>
      <c r="F60" s="90"/>
      <c r="G60" s="90"/>
      <c r="H60" s="90"/>
      <c r="I60" s="90"/>
      <c r="J60" s="91"/>
      <c r="K60" s="91"/>
      <c r="L60" s="91"/>
      <c r="M60" s="207">
        <v>2013</v>
      </c>
      <c r="N60" s="208"/>
      <c r="O60" s="209"/>
    </row>
    <row r="61" spans="1:15" ht="20.25" customHeight="1">
      <c r="B61" s="46" t="s">
        <v>56</v>
      </c>
      <c r="C61" s="212" t="s">
        <v>57</v>
      </c>
      <c r="D61" s="93" t="s">
        <v>58</v>
      </c>
      <c r="E61" s="212" t="s">
        <v>34</v>
      </c>
      <c r="F61" s="219" t="s">
        <v>35</v>
      </c>
      <c r="G61" s="212" t="s">
        <v>59</v>
      </c>
      <c r="H61" s="212" t="s">
        <v>60</v>
      </c>
      <c r="I61" s="219" t="s">
        <v>61</v>
      </c>
      <c r="J61" s="212" t="s">
        <v>62</v>
      </c>
      <c r="K61" s="212" t="s">
        <v>63</v>
      </c>
      <c r="L61" s="212" t="s">
        <v>64</v>
      </c>
      <c r="M61" s="135" t="s">
        <v>215</v>
      </c>
      <c r="N61" s="136" t="s">
        <v>216</v>
      </c>
      <c r="O61" s="137" t="s">
        <v>217</v>
      </c>
    </row>
    <row r="62" spans="1:15" ht="20.25" customHeight="1" thickBot="1">
      <c r="B62" s="47" t="s">
        <v>65</v>
      </c>
      <c r="C62" s="213"/>
      <c r="D62" s="94" t="s">
        <v>66</v>
      </c>
      <c r="E62" s="218"/>
      <c r="F62" s="220"/>
      <c r="G62" s="218"/>
      <c r="H62" s="218"/>
      <c r="I62" s="220"/>
      <c r="J62" s="213"/>
      <c r="K62" s="213"/>
      <c r="L62" s="213"/>
      <c r="M62" s="138"/>
      <c r="N62" s="139"/>
      <c r="O62" s="140"/>
    </row>
    <row r="63" spans="1:15" ht="20.25" customHeight="1">
      <c r="A63" s="95" t="s">
        <v>138</v>
      </c>
      <c r="B63" s="22" t="s">
        <v>139</v>
      </c>
      <c r="C63" s="22" t="s">
        <v>140</v>
      </c>
      <c r="D63" s="48">
        <v>100</v>
      </c>
      <c r="E63" s="23"/>
      <c r="F63" s="24"/>
      <c r="G63" s="23"/>
      <c r="H63" s="25"/>
      <c r="I63" s="49"/>
      <c r="J63" s="50" t="s">
        <v>10</v>
      </c>
      <c r="K63" s="133"/>
      <c r="L63" s="50"/>
      <c r="M63" s="157">
        <f>SUM(M64:M65)</f>
        <v>1155</v>
      </c>
      <c r="N63" s="158">
        <f t="shared" ref="N63" si="8">D63*4.1</f>
        <v>409.99999999999994</v>
      </c>
      <c r="O63" s="159">
        <f t="shared" ref="O63" si="9">M63+N63</f>
        <v>1565</v>
      </c>
    </row>
    <row r="64" spans="1:15" ht="20.25" customHeight="1">
      <c r="A64" s="37"/>
      <c r="B64" s="33"/>
      <c r="C64" s="33"/>
      <c r="D64" s="55">
        <v>50</v>
      </c>
      <c r="E64" s="34"/>
      <c r="F64" s="35" t="s">
        <v>141</v>
      </c>
      <c r="G64" s="34" t="s">
        <v>142</v>
      </c>
      <c r="H64" s="35"/>
      <c r="I64" s="57" t="s">
        <v>143</v>
      </c>
      <c r="J64" s="33"/>
      <c r="K64" s="91"/>
      <c r="L64" s="33"/>
      <c r="M64" s="150">
        <f>D64*11.55</f>
        <v>577.5</v>
      </c>
      <c r="N64" s="151">
        <f t="shared" ref="N64:N66" si="10">D64*4.1</f>
        <v>204.99999999999997</v>
      </c>
      <c r="O64" s="152">
        <f t="shared" ref="O64:O66" si="11">M64+N64</f>
        <v>782.5</v>
      </c>
    </row>
    <row r="65" spans="1:15" ht="20.25" customHeight="1" thickBot="1">
      <c r="A65" s="96"/>
      <c r="B65" s="28"/>
      <c r="C65" s="28"/>
      <c r="D65" s="51">
        <v>50</v>
      </c>
      <c r="E65" s="29"/>
      <c r="F65" s="30" t="s">
        <v>144</v>
      </c>
      <c r="G65" s="29" t="s">
        <v>145</v>
      </c>
      <c r="H65" s="30"/>
      <c r="I65" s="54" t="s">
        <v>146</v>
      </c>
      <c r="J65" s="33"/>
      <c r="K65" s="91"/>
      <c r="L65" s="33"/>
      <c r="M65" s="154">
        <f>D65*11.55</f>
        <v>577.5</v>
      </c>
      <c r="N65" s="154">
        <f t="shared" si="10"/>
        <v>204.99999999999997</v>
      </c>
      <c r="O65" s="155">
        <f t="shared" si="11"/>
        <v>782.5</v>
      </c>
    </row>
    <row r="66" spans="1:15" ht="20.25" customHeight="1">
      <c r="A66" s="95" t="s">
        <v>147</v>
      </c>
      <c r="B66" s="22" t="s">
        <v>148</v>
      </c>
      <c r="C66" s="22" t="s">
        <v>149</v>
      </c>
      <c r="D66" s="23">
        <v>50</v>
      </c>
      <c r="E66" s="25"/>
      <c r="F66" s="25"/>
      <c r="G66" s="25"/>
      <c r="H66" s="25"/>
      <c r="I66" s="49"/>
      <c r="J66" s="50"/>
      <c r="K66" s="133"/>
      <c r="L66" s="50"/>
      <c r="M66" s="157">
        <f>SUM(M67:M68)</f>
        <v>577.5</v>
      </c>
      <c r="N66" s="158">
        <f t="shared" si="10"/>
        <v>204.99999999999997</v>
      </c>
      <c r="O66" s="159">
        <f t="shared" si="11"/>
        <v>782.5</v>
      </c>
    </row>
    <row r="67" spans="1:15" ht="20.25" customHeight="1">
      <c r="A67" s="37"/>
      <c r="B67" s="39"/>
      <c r="C67" s="39"/>
      <c r="D67" s="34">
        <v>30</v>
      </c>
      <c r="E67" s="38"/>
      <c r="F67" s="38"/>
      <c r="G67" s="38" t="s">
        <v>150</v>
      </c>
      <c r="H67" s="38"/>
      <c r="I67" s="57" t="s">
        <v>151</v>
      </c>
      <c r="J67" s="33"/>
      <c r="K67" s="91"/>
      <c r="L67" s="33"/>
      <c r="M67" s="150">
        <f>D67*11.55</f>
        <v>346.5</v>
      </c>
      <c r="N67" s="151">
        <f t="shared" ref="N67:N69" si="12">D67*4.1</f>
        <v>122.99999999999999</v>
      </c>
      <c r="O67" s="152">
        <f t="shared" ref="O67:O69" si="13">M67+N67</f>
        <v>469.5</v>
      </c>
    </row>
    <row r="68" spans="1:15" ht="20.25" customHeight="1" thickBot="1">
      <c r="A68" s="96"/>
      <c r="B68" s="28"/>
      <c r="C68" s="28"/>
      <c r="D68" s="29">
        <v>20</v>
      </c>
      <c r="E68" s="28"/>
      <c r="F68" s="28"/>
      <c r="G68" s="28" t="s">
        <v>150</v>
      </c>
      <c r="H68" s="28"/>
      <c r="I68" s="7" t="s">
        <v>152</v>
      </c>
      <c r="J68" s="96"/>
      <c r="K68" s="8"/>
      <c r="L68" s="96"/>
      <c r="M68" s="154">
        <f>D68*11.55</f>
        <v>231</v>
      </c>
      <c r="N68" s="154">
        <f t="shared" si="12"/>
        <v>82</v>
      </c>
      <c r="O68" s="155">
        <f t="shared" si="13"/>
        <v>313</v>
      </c>
    </row>
    <row r="69" spans="1:15" ht="20.25" customHeight="1">
      <c r="A69" s="95" t="s">
        <v>153</v>
      </c>
      <c r="B69" s="22" t="s">
        <v>154</v>
      </c>
      <c r="C69" s="22" t="s">
        <v>155</v>
      </c>
      <c r="D69" s="23">
        <v>120</v>
      </c>
      <c r="E69" s="24"/>
      <c r="F69" s="23"/>
      <c r="G69" s="25"/>
      <c r="H69" s="25"/>
      <c r="I69" s="49"/>
      <c r="J69" s="50" t="s">
        <v>156</v>
      </c>
      <c r="K69" s="133"/>
      <c r="L69" s="50"/>
      <c r="M69" s="157">
        <f>SUM(M70:M71)</f>
        <v>1386</v>
      </c>
      <c r="N69" s="158">
        <f t="shared" si="12"/>
        <v>491.99999999999994</v>
      </c>
      <c r="O69" s="159">
        <f t="shared" si="13"/>
        <v>1878</v>
      </c>
    </row>
    <row r="70" spans="1:15" ht="20.25" customHeight="1">
      <c r="A70" s="37"/>
      <c r="B70" s="33" t="s">
        <v>157</v>
      </c>
      <c r="C70" s="33"/>
      <c r="D70" s="34">
        <v>90</v>
      </c>
      <c r="E70" s="35"/>
      <c r="F70" s="34"/>
      <c r="G70" s="35" t="s">
        <v>158</v>
      </c>
      <c r="H70" s="35"/>
      <c r="I70" s="130" t="s">
        <v>159</v>
      </c>
      <c r="J70" s="33"/>
      <c r="K70" s="91"/>
      <c r="L70" s="33"/>
      <c r="M70" s="150">
        <f>D70*11.55</f>
        <v>1039.5</v>
      </c>
      <c r="N70" s="151">
        <f t="shared" ref="N70:N72" si="14">D70*4.1</f>
        <v>368.99999999999994</v>
      </c>
      <c r="O70" s="152">
        <f t="shared" ref="O70:O72" si="15">M70+N70</f>
        <v>1408.5</v>
      </c>
    </row>
    <row r="71" spans="1:15" ht="20.25" customHeight="1" thickBot="1">
      <c r="A71" s="96"/>
      <c r="B71" s="28"/>
      <c r="C71" s="28"/>
      <c r="D71" s="29">
        <v>30</v>
      </c>
      <c r="E71" s="30"/>
      <c r="F71" s="29"/>
      <c r="G71" s="30" t="s">
        <v>160</v>
      </c>
      <c r="H71" s="30"/>
      <c r="I71" s="131" t="s">
        <v>161</v>
      </c>
      <c r="J71" s="28"/>
      <c r="K71" s="101"/>
      <c r="L71" s="28"/>
      <c r="M71" s="154">
        <f>D71*11.55</f>
        <v>346.5</v>
      </c>
      <c r="N71" s="154">
        <f t="shared" si="14"/>
        <v>122.99999999999999</v>
      </c>
      <c r="O71" s="155">
        <f t="shared" si="15"/>
        <v>469.5</v>
      </c>
    </row>
    <row r="72" spans="1:15" ht="20.25" customHeight="1">
      <c r="A72" s="95" t="s">
        <v>162</v>
      </c>
      <c r="B72" s="22" t="s">
        <v>163</v>
      </c>
      <c r="C72" s="22" t="s">
        <v>164</v>
      </c>
      <c r="D72" s="23">
        <v>125</v>
      </c>
      <c r="E72" s="24"/>
      <c r="F72" s="23"/>
      <c r="G72" s="25"/>
      <c r="H72" s="33"/>
      <c r="I72" s="132"/>
      <c r="J72" s="50" t="s">
        <v>154</v>
      </c>
      <c r="K72" s="133"/>
      <c r="L72" s="50"/>
      <c r="M72" s="157">
        <f>SUM(M73:M74)</f>
        <v>1443.75</v>
      </c>
      <c r="N72" s="158">
        <f t="shared" si="14"/>
        <v>512.5</v>
      </c>
      <c r="O72" s="159">
        <f t="shared" si="15"/>
        <v>1956.25</v>
      </c>
    </row>
    <row r="73" spans="1:15" ht="20.25" customHeight="1">
      <c r="A73" s="37"/>
      <c r="B73" s="33" t="s">
        <v>165</v>
      </c>
      <c r="C73" s="39"/>
      <c r="D73" s="34">
        <v>55</v>
      </c>
      <c r="E73" s="35"/>
      <c r="F73" s="34"/>
      <c r="G73" s="35" t="s">
        <v>210</v>
      </c>
      <c r="H73" s="33"/>
      <c r="I73" s="57" t="s">
        <v>211</v>
      </c>
      <c r="J73" s="33"/>
      <c r="K73" s="91"/>
      <c r="L73" s="33"/>
      <c r="M73" s="150">
        <f>D73*11.55</f>
        <v>635.25</v>
      </c>
      <c r="N73" s="151">
        <f t="shared" ref="N73:N74" si="16">D73*4.1</f>
        <v>225.49999999999997</v>
      </c>
      <c r="O73" s="152">
        <f t="shared" ref="O73:O74" si="17">M73+N73</f>
        <v>860.75</v>
      </c>
    </row>
    <row r="74" spans="1:15" ht="20.25" customHeight="1" thickBot="1">
      <c r="A74" s="96"/>
      <c r="B74" s="28"/>
      <c r="C74" s="28"/>
      <c r="D74" s="29">
        <v>70</v>
      </c>
      <c r="E74" s="30"/>
      <c r="F74" s="29"/>
      <c r="G74" s="30" t="s">
        <v>212</v>
      </c>
      <c r="H74" s="30"/>
      <c r="I74" s="54" t="s">
        <v>213</v>
      </c>
      <c r="J74" s="28"/>
      <c r="K74" s="101"/>
      <c r="L74" s="28"/>
      <c r="M74" s="154">
        <f>D74*11.55</f>
        <v>808.5</v>
      </c>
      <c r="N74" s="154">
        <f t="shared" si="16"/>
        <v>287</v>
      </c>
      <c r="O74" s="155">
        <f t="shared" si="17"/>
        <v>1095.5</v>
      </c>
    </row>
    <row r="75" spans="1:15" ht="20.25" customHeight="1">
      <c r="J75" s="91"/>
      <c r="K75" s="91"/>
      <c r="L75" s="91"/>
    </row>
    <row r="76" spans="1:15" ht="20.25" customHeight="1" thickBot="1">
      <c r="J76" s="91"/>
      <c r="K76" s="91"/>
      <c r="L76" s="91"/>
    </row>
    <row r="77" spans="1:15" ht="20.25" customHeight="1" thickBot="1">
      <c r="B77" s="11"/>
      <c r="C77" s="11"/>
      <c r="D77" s="11"/>
      <c r="E77" s="11"/>
      <c r="F77" s="11"/>
      <c r="G77" s="11"/>
      <c r="H77" s="11"/>
      <c r="I77" s="11"/>
      <c r="J77" s="11"/>
      <c r="M77" s="207">
        <v>2013</v>
      </c>
      <c r="N77" s="208"/>
      <c r="O77" s="209"/>
    </row>
    <row r="78" spans="1:15" ht="20.25" customHeight="1">
      <c r="B78" s="46" t="s">
        <v>56</v>
      </c>
      <c r="C78" s="212" t="s">
        <v>57</v>
      </c>
      <c r="D78" s="93" t="s">
        <v>58</v>
      </c>
      <c r="E78" s="212" t="s">
        <v>34</v>
      </c>
      <c r="F78" s="219" t="s">
        <v>35</v>
      </c>
      <c r="G78" s="212" t="s">
        <v>59</v>
      </c>
      <c r="H78" s="212" t="s">
        <v>60</v>
      </c>
      <c r="I78" s="219" t="s">
        <v>61</v>
      </c>
      <c r="J78" s="212" t="s">
        <v>62</v>
      </c>
      <c r="K78" s="212" t="s">
        <v>63</v>
      </c>
      <c r="L78" s="212" t="s">
        <v>64</v>
      </c>
      <c r="M78" s="135" t="s">
        <v>215</v>
      </c>
      <c r="N78" s="136" t="s">
        <v>216</v>
      </c>
      <c r="O78" s="137" t="s">
        <v>217</v>
      </c>
    </row>
    <row r="79" spans="1:15" ht="20.25" customHeight="1" thickBot="1">
      <c r="B79" s="47" t="s">
        <v>65</v>
      </c>
      <c r="C79" s="213"/>
      <c r="D79" s="94" t="s">
        <v>66</v>
      </c>
      <c r="E79" s="218"/>
      <c r="F79" s="220"/>
      <c r="G79" s="218"/>
      <c r="H79" s="218"/>
      <c r="I79" s="220"/>
      <c r="J79" s="213"/>
      <c r="K79" s="213"/>
      <c r="L79" s="213"/>
      <c r="M79" s="138"/>
      <c r="N79" s="139"/>
      <c r="O79" s="140"/>
    </row>
    <row r="80" spans="1:15" ht="20.25" customHeight="1">
      <c r="B80" s="22" t="s">
        <v>156</v>
      </c>
      <c r="C80" s="22" t="s">
        <v>166</v>
      </c>
      <c r="D80" s="23">
        <v>270</v>
      </c>
      <c r="E80" s="24"/>
      <c r="F80" s="23"/>
      <c r="G80" s="24"/>
      <c r="H80" s="25"/>
      <c r="I80" s="26"/>
      <c r="J80" s="50" t="s">
        <v>105</v>
      </c>
      <c r="K80" s="50"/>
      <c r="L80" s="50"/>
      <c r="M80" s="157">
        <f>SUM(M81:M83)</f>
        <v>3118.5</v>
      </c>
      <c r="N80" s="164">
        <f t="shared" ref="N80" si="18">D80*4.1</f>
        <v>1107</v>
      </c>
      <c r="O80" s="159">
        <f t="shared" ref="O80" si="19">M80+N80</f>
        <v>4225.5</v>
      </c>
    </row>
    <row r="81" spans="2:15" ht="30" customHeight="1">
      <c r="B81" s="33" t="s">
        <v>167</v>
      </c>
      <c r="C81" s="33"/>
      <c r="D81" s="34">
        <v>60</v>
      </c>
      <c r="E81" s="35"/>
      <c r="F81" s="34"/>
      <c r="G81" s="98" t="s">
        <v>168</v>
      </c>
      <c r="H81" s="35"/>
      <c r="I81" s="97" t="s">
        <v>169</v>
      </c>
      <c r="J81" s="33"/>
      <c r="K81" s="33"/>
      <c r="L81" s="33"/>
      <c r="M81" s="150">
        <f>D81*11.55</f>
        <v>693</v>
      </c>
      <c r="N81" s="165">
        <f t="shared" ref="N81" si="20">D81*4.1</f>
        <v>245.99999999999997</v>
      </c>
      <c r="O81" s="152">
        <f t="shared" ref="O81" si="21">M81+N81</f>
        <v>939</v>
      </c>
    </row>
    <row r="82" spans="2:15" ht="20.25" customHeight="1">
      <c r="B82" s="33"/>
      <c r="C82" s="33"/>
      <c r="D82" s="34">
        <v>120</v>
      </c>
      <c r="E82" s="35"/>
      <c r="F82" s="34"/>
      <c r="G82" s="35" t="s">
        <v>170</v>
      </c>
      <c r="H82" s="35"/>
      <c r="I82" s="97" t="s">
        <v>171</v>
      </c>
      <c r="J82" s="33"/>
      <c r="K82" s="33"/>
      <c r="L82" s="33"/>
      <c r="M82" s="150">
        <f t="shared" ref="M82:M94" si="22">D82*11.55</f>
        <v>1386</v>
      </c>
      <c r="N82" s="165">
        <f t="shared" ref="N82:N94" si="23">D82*4.1</f>
        <v>491.99999999999994</v>
      </c>
      <c r="O82" s="152">
        <f t="shared" ref="O82:O94" si="24">M82+N82</f>
        <v>1878</v>
      </c>
    </row>
    <row r="83" spans="2:15" ht="20.25" customHeight="1" thickBot="1">
      <c r="B83" s="28"/>
      <c r="C83" s="28"/>
      <c r="D83" s="29">
        <v>90</v>
      </c>
      <c r="E83" s="30"/>
      <c r="F83" s="29"/>
      <c r="G83" s="30" t="s">
        <v>172</v>
      </c>
      <c r="H83" s="30"/>
      <c r="I83" s="32" t="s">
        <v>173</v>
      </c>
      <c r="J83" s="28"/>
      <c r="K83" s="28"/>
      <c r="L83" s="28"/>
      <c r="M83" s="153">
        <f t="shared" si="22"/>
        <v>1039.5</v>
      </c>
      <c r="N83" s="166">
        <f t="shared" si="23"/>
        <v>368.99999999999994</v>
      </c>
      <c r="O83" s="155">
        <f t="shared" si="24"/>
        <v>1408.5</v>
      </c>
    </row>
    <row r="84" spans="2:15" ht="20.25" customHeight="1">
      <c r="B84" s="22" t="s">
        <v>20</v>
      </c>
      <c r="C84" s="22" t="s">
        <v>174</v>
      </c>
      <c r="D84" s="23">
        <v>180</v>
      </c>
      <c r="E84" s="24"/>
      <c r="F84" s="23"/>
      <c r="G84" s="25"/>
      <c r="H84" s="25"/>
      <c r="I84" s="26"/>
      <c r="J84" s="221" t="s">
        <v>175</v>
      </c>
      <c r="K84" s="50"/>
      <c r="L84" s="50"/>
      <c r="M84" s="157">
        <f>SUM(M85:M87)</f>
        <v>2079</v>
      </c>
      <c r="N84" s="164">
        <f t="shared" si="23"/>
        <v>737.99999999999989</v>
      </c>
      <c r="O84" s="159">
        <f t="shared" si="24"/>
        <v>2817</v>
      </c>
    </row>
    <row r="85" spans="2:15" ht="20.25" customHeight="1">
      <c r="B85" s="33"/>
      <c r="C85" s="33"/>
      <c r="D85" s="34">
        <v>60</v>
      </c>
      <c r="E85" s="35"/>
      <c r="F85" s="34"/>
      <c r="G85" s="35" t="s">
        <v>176</v>
      </c>
      <c r="H85" s="35"/>
      <c r="I85" s="34" t="s">
        <v>177</v>
      </c>
      <c r="J85" s="222"/>
      <c r="K85" s="33"/>
      <c r="L85" s="33"/>
      <c r="M85" s="150">
        <f t="shared" si="22"/>
        <v>693</v>
      </c>
      <c r="N85" s="165">
        <f t="shared" si="23"/>
        <v>245.99999999999997</v>
      </c>
      <c r="O85" s="152">
        <f t="shared" si="24"/>
        <v>939</v>
      </c>
    </row>
    <row r="86" spans="2:15" ht="20.25" customHeight="1">
      <c r="B86" s="33"/>
      <c r="C86" s="33"/>
      <c r="D86" s="34">
        <v>60</v>
      </c>
      <c r="E86" s="35"/>
      <c r="F86" s="34"/>
      <c r="G86" s="35" t="s">
        <v>178</v>
      </c>
      <c r="H86" s="35"/>
      <c r="I86" s="34" t="s">
        <v>179</v>
      </c>
      <c r="J86" s="222"/>
      <c r="K86" s="33"/>
      <c r="L86" s="33"/>
      <c r="M86" s="150">
        <f t="shared" si="22"/>
        <v>693</v>
      </c>
      <c r="N86" s="165">
        <f t="shared" si="23"/>
        <v>245.99999999999997</v>
      </c>
      <c r="O86" s="152">
        <f t="shared" si="24"/>
        <v>939</v>
      </c>
    </row>
    <row r="87" spans="2:15" ht="20.25" customHeight="1" thickBot="1">
      <c r="B87" s="28"/>
      <c r="C87" s="28"/>
      <c r="D87" s="29">
        <v>60</v>
      </c>
      <c r="E87" s="30"/>
      <c r="F87" s="29"/>
      <c r="G87" s="30" t="s">
        <v>180</v>
      </c>
      <c r="H87" s="30"/>
      <c r="I87" s="29" t="s">
        <v>181</v>
      </c>
      <c r="J87" s="223"/>
      <c r="K87" s="28"/>
      <c r="L87" s="28"/>
      <c r="M87" s="150">
        <f t="shared" si="22"/>
        <v>693</v>
      </c>
      <c r="N87" s="165">
        <f t="shared" si="23"/>
        <v>245.99999999999997</v>
      </c>
      <c r="O87" s="152">
        <f t="shared" si="24"/>
        <v>939</v>
      </c>
    </row>
    <row r="88" spans="2:15" ht="27.75" customHeight="1">
      <c r="B88" s="22" t="s">
        <v>22</v>
      </c>
      <c r="C88" s="22" t="s">
        <v>182</v>
      </c>
      <c r="D88" s="23">
        <v>130</v>
      </c>
      <c r="E88" s="24"/>
      <c r="F88" s="23"/>
      <c r="G88" s="25"/>
      <c r="H88" s="25"/>
      <c r="I88" s="26"/>
      <c r="J88" s="221" t="s">
        <v>183</v>
      </c>
      <c r="K88" s="50"/>
      <c r="L88" s="50"/>
      <c r="M88" s="157">
        <f>SUM(M89:M90)</f>
        <v>1501.5</v>
      </c>
      <c r="N88" s="164">
        <f t="shared" ref="N88" si="25">D88*4.1</f>
        <v>533</v>
      </c>
      <c r="O88" s="159">
        <f t="shared" ref="O88" si="26">M88+N88</f>
        <v>2034.5</v>
      </c>
    </row>
    <row r="89" spans="2:15" ht="20.25" customHeight="1">
      <c r="B89" s="33"/>
      <c r="C89" s="33"/>
      <c r="D89" s="34">
        <v>50</v>
      </c>
      <c r="E89" s="35"/>
      <c r="F89" s="34"/>
      <c r="G89" s="98" t="s">
        <v>184</v>
      </c>
      <c r="H89" s="35"/>
      <c r="I89" s="34" t="s">
        <v>185</v>
      </c>
      <c r="J89" s="222"/>
      <c r="K89" s="33"/>
      <c r="L89" s="33"/>
      <c r="M89" s="150">
        <f t="shared" si="22"/>
        <v>577.5</v>
      </c>
      <c r="N89" s="165">
        <f t="shared" si="23"/>
        <v>204.99999999999997</v>
      </c>
      <c r="O89" s="152">
        <f t="shared" si="24"/>
        <v>782.5</v>
      </c>
    </row>
    <row r="90" spans="2:15" ht="20.25" customHeight="1" thickBot="1">
      <c r="B90" s="28"/>
      <c r="C90" s="28"/>
      <c r="D90" s="29">
        <v>80</v>
      </c>
      <c r="E90" s="30"/>
      <c r="F90" s="29"/>
      <c r="G90" s="30" t="s">
        <v>186</v>
      </c>
      <c r="H90" s="30"/>
      <c r="I90" s="29" t="s">
        <v>187</v>
      </c>
      <c r="J90" s="223"/>
      <c r="K90" s="28"/>
      <c r="L90" s="28"/>
      <c r="M90" s="153">
        <f t="shared" si="22"/>
        <v>924</v>
      </c>
      <c r="N90" s="166">
        <f t="shared" si="23"/>
        <v>328</v>
      </c>
      <c r="O90" s="155">
        <f t="shared" si="24"/>
        <v>1252</v>
      </c>
    </row>
    <row r="91" spans="2:15" ht="20.25" customHeight="1">
      <c r="B91" s="22" t="s">
        <v>21</v>
      </c>
      <c r="C91" s="22" t="s">
        <v>188</v>
      </c>
      <c r="D91" s="23">
        <v>100</v>
      </c>
      <c r="E91" s="25"/>
      <c r="F91" s="26"/>
      <c r="G91" s="25"/>
      <c r="H91" s="25"/>
      <c r="I91" s="26"/>
      <c r="J91" s="221" t="s">
        <v>183</v>
      </c>
      <c r="K91" s="50"/>
      <c r="L91" s="50"/>
      <c r="M91" s="144"/>
      <c r="N91" s="167"/>
      <c r="O91" s="146"/>
    </row>
    <row r="92" spans="2:15" ht="20.25" customHeight="1" thickBot="1">
      <c r="B92" s="28"/>
      <c r="C92" s="28"/>
      <c r="D92" s="54">
        <v>100</v>
      </c>
      <c r="E92" s="30"/>
      <c r="F92" s="29"/>
      <c r="G92" s="99" t="s">
        <v>189</v>
      </c>
      <c r="H92" s="30"/>
      <c r="I92" s="100" t="s">
        <v>190</v>
      </c>
      <c r="J92" s="223"/>
      <c r="K92" s="28"/>
      <c r="L92" s="28"/>
      <c r="M92" s="141">
        <f t="shared" si="22"/>
        <v>1155</v>
      </c>
      <c r="N92" s="168">
        <f t="shared" si="23"/>
        <v>409.99999999999994</v>
      </c>
      <c r="O92" s="143">
        <f t="shared" si="24"/>
        <v>1565</v>
      </c>
    </row>
    <row r="93" spans="2:15" ht="20.25" customHeight="1">
      <c r="B93" s="22" t="s">
        <v>19</v>
      </c>
      <c r="C93" s="22" t="s">
        <v>191</v>
      </c>
      <c r="D93" s="23">
        <v>80</v>
      </c>
      <c r="E93" s="25"/>
      <c r="F93" s="26"/>
      <c r="G93" s="25"/>
      <c r="H93" s="25"/>
      <c r="I93" s="26"/>
      <c r="J93" s="221" t="s">
        <v>183</v>
      </c>
      <c r="K93" s="50"/>
      <c r="L93" s="50"/>
      <c r="M93" s="144"/>
      <c r="N93" s="167"/>
      <c r="O93" s="146"/>
    </row>
    <row r="94" spans="2:15" ht="20.25" customHeight="1" thickBot="1">
      <c r="B94" s="28"/>
      <c r="C94" s="28"/>
      <c r="D94" s="29">
        <v>80</v>
      </c>
      <c r="E94" s="30"/>
      <c r="F94" s="29"/>
      <c r="G94" s="99" t="s">
        <v>192</v>
      </c>
      <c r="H94" s="30"/>
      <c r="I94" s="101" t="s">
        <v>193</v>
      </c>
      <c r="J94" s="223"/>
      <c r="K94" s="28"/>
      <c r="L94" s="28"/>
      <c r="M94" s="141">
        <f t="shared" si="22"/>
        <v>924</v>
      </c>
      <c r="N94" s="168">
        <f t="shared" si="23"/>
        <v>328</v>
      </c>
      <c r="O94" s="143">
        <f t="shared" si="24"/>
        <v>1252</v>
      </c>
    </row>
    <row r="95" spans="2:15" ht="20.25" customHeight="1">
      <c r="B95" s="22"/>
      <c r="C95" s="22" t="s">
        <v>194</v>
      </c>
      <c r="D95" s="48"/>
      <c r="E95" s="23"/>
      <c r="F95" s="24"/>
      <c r="G95" s="23"/>
      <c r="H95" s="25"/>
      <c r="I95" s="49"/>
      <c r="J95" s="50"/>
      <c r="K95" s="50"/>
      <c r="L95" s="50"/>
      <c r="M95" s="50"/>
      <c r="N95" s="50"/>
      <c r="O95" s="50"/>
    </row>
    <row r="96" spans="2:15" ht="20.25" customHeight="1">
      <c r="B96" s="33"/>
      <c r="C96" s="214" t="s">
        <v>195</v>
      </c>
      <c r="D96" s="55"/>
      <c r="E96" s="34"/>
      <c r="F96" s="35"/>
      <c r="G96" s="34"/>
      <c r="H96" s="35"/>
      <c r="I96" s="57"/>
      <c r="J96" s="33"/>
      <c r="K96" s="33"/>
      <c r="L96" s="33"/>
      <c r="M96" s="33"/>
      <c r="N96" s="33"/>
      <c r="O96" s="33"/>
    </row>
    <row r="97" spans="2:15" ht="20.25" customHeight="1" thickBot="1">
      <c r="B97" s="28"/>
      <c r="C97" s="215"/>
      <c r="D97" s="51"/>
      <c r="E97" s="29"/>
      <c r="F97" s="30"/>
      <c r="G97" s="29"/>
      <c r="H97" s="30"/>
      <c r="I97" s="54"/>
      <c r="J97" s="28"/>
      <c r="K97" s="28"/>
      <c r="L97" s="28"/>
      <c r="M97" s="28"/>
      <c r="N97" s="28"/>
      <c r="O97" s="28"/>
    </row>
    <row r="98" spans="2:15" ht="20.25" customHeight="1" thickBot="1">
      <c r="B98" s="27" t="s">
        <v>100</v>
      </c>
      <c r="C98" s="102"/>
      <c r="D98" s="102"/>
      <c r="E98" s="75"/>
      <c r="F98" s="75"/>
      <c r="G98" s="75"/>
      <c r="H98" s="216" t="s">
        <v>196</v>
      </c>
      <c r="I98" s="217"/>
      <c r="J98" s="103"/>
      <c r="K98" s="103"/>
      <c r="L98" s="103"/>
      <c r="M98" s="169">
        <f>M80+M84+M88+M92+M94</f>
        <v>8778</v>
      </c>
      <c r="N98" s="169">
        <f t="shared" ref="N98:O98" si="27">N80+N84+N88+N92+N94</f>
        <v>3116</v>
      </c>
      <c r="O98" s="169">
        <f t="shared" si="27"/>
        <v>11894</v>
      </c>
    </row>
    <row r="99" spans="2:15" ht="20.25" customHeight="1">
      <c r="B99" s="89"/>
      <c r="C99" s="89"/>
      <c r="D99" s="89"/>
      <c r="E99" s="89"/>
      <c r="F99" s="89"/>
      <c r="G99" s="89"/>
      <c r="H99" s="89"/>
      <c r="I99" s="162"/>
      <c r="J99" s="162"/>
      <c r="K99" s="161"/>
      <c r="L99" s="163" t="s">
        <v>219</v>
      </c>
      <c r="M99" s="160">
        <f>M98+M47+M37</f>
        <v>10296</v>
      </c>
      <c r="N99" s="160">
        <f t="shared" ref="N99:O99" si="28">N98+N49+N67+N72</f>
        <v>3915.5</v>
      </c>
      <c r="O99" s="160">
        <f t="shared" si="28"/>
        <v>15090.95</v>
      </c>
    </row>
    <row r="100" spans="2:15" ht="20.25" customHeight="1" thickBot="1">
      <c r="B100" s="89"/>
      <c r="C100" s="89"/>
      <c r="D100" s="89"/>
      <c r="E100" s="89"/>
      <c r="F100" s="89"/>
      <c r="G100" s="89"/>
      <c r="H100" s="91"/>
      <c r="I100" s="91"/>
      <c r="J100" s="91"/>
    </row>
    <row r="101" spans="2:15" ht="20.25" customHeight="1" thickBot="1">
      <c r="M101" s="207">
        <v>2013</v>
      </c>
      <c r="N101" s="208"/>
      <c r="O101" s="209"/>
    </row>
    <row r="102" spans="2:15" ht="20.25" customHeight="1">
      <c r="B102" s="104" t="s">
        <v>56</v>
      </c>
      <c r="C102" s="212" t="s">
        <v>57</v>
      </c>
      <c r="D102" s="93" t="s">
        <v>58</v>
      </c>
      <c r="E102" s="212" t="s">
        <v>34</v>
      </c>
      <c r="F102" s="219" t="s">
        <v>35</v>
      </c>
      <c r="G102" s="212" t="s">
        <v>59</v>
      </c>
      <c r="H102" s="212" t="s">
        <v>60</v>
      </c>
      <c r="I102" s="219" t="s">
        <v>61</v>
      </c>
      <c r="J102" s="212" t="s">
        <v>197</v>
      </c>
      <c r="K102" s="212" t="s">
        <v>63</v>
      </c>
      <c r="L102" s="212" t="s">
        <v>64</v>
      </c>
      <c r="M102" s="135" t="s">
        <v>215</v>
      </c>
      <c r="N102" s="136" t="s">
        <v>216</v>
      </c>
      <c r="O102" s="137" t="s">
        <v>217</v>
      </c>
    </row>
    <row r="103" spans="2:15" ht="20.25" customHeight="1" thickBot="1">
      <c r="B103" s="105" t="s">
        <v>65</v>
      </c>
      <c r="C103" s="213"/>
      <c r="D103" s="94" t="s">
        <v>66</v>
      </c>
      <c r="E103" s="218"/>
      <c r="F103" s="220"/>
      <c r="G103" s="218"/>
      <c r="H103" s="218"/>
      <c r="I103" s="220"/>
      <c r="J103" s="218"/>
      <c r="K103" s="218"/>
      <c r="L103" s="218"/>
      <c r="M103" s="138"/>
      <c r="N103" s="139"/>
      <c r="O103" s="140"/>
    </row>
    <row r="104" spans="2:15" ht="20.25" customHeight="1">
      <c r="B104" s="22" t="s">
        <v>51</v>
      </c>
      <c r="C104" s="106" t="s">
        <v>198</v>
      </c>
      <c r="D104" s="23">
        <v>130</v>
      </c>
      <c r="E104" s="24"/>
      <c r="F104" s="23"/>
      <c r="G104" s="24"/>
      <c r="H104" s="25"/>
      <c r="I104" s="26"/>
      <c r="J104" s="33" t="s">
        <v>156</v>
      </c>
      <c r="K104" s="33"/>
      <c r="L104" s="33"/>
      <c r="M104" s="157">
        <f>SUM(M105:M106)</f>
        <v>1501.5</v>
      </c>
      <c r="N104" s="164">
        <f t="shared" ref="N104:N110" si="29">D104*4.1</f>
        <v>533</v>
      </c>
      <c r="O104" s="159">
        <f t="shared" ref="O104:O110" si="30">M104+N104</f>
        <v>2034.5</v>
      </c>
    </row>
    <row r="105" spans="2:15" ht="20.25" customHeight="1">
      <c r="B105" s="39"/>
      <c r="C105" s="81"/>
      <c r="D105" s="107">
        <v>40</v>
      </c>
      <c r="E105" s="108"/>
      <c r="F105" s="107"/>
      <c r="G105" s="108"/>
      <c r="H105" s="35" t="s">
        <v>50</v>
      </c>
      <c r="I105" s="110" t="s">
        <v>199</v>
      </c>
      <c r="J105" s="33"/>
      <c r="K105" s="33"/>
      <c r="L105" s="33"/>
      <c r="M105" s="150">
        <f t="shared" ref="M105:M106" si="31">D105*11.55</f>
        <v>462</v>
      </c>
      <c r="N105" s="165">
        <f t="shared" si="29"/>
        <v>164</v>
      </c>
      <c r="O105" s="152">
        <f t="shared" si="30"/>
        <v>626</v>
      </c>
    </row>
    <row r="106" spans="2:15" ht="20.25" customHeight="1" thickBot="1">
      <c r="B106" s="27"/>
      <c r="C106" s="81"/>
      <c r="D106" s="107">
        <v>90</v>
      </c>
      <c r="E106" s="108"/>
      <c r="F106" s="107"/>
      <c r="G106" s="108"/>
      <c r="H106" s="31" t="s">
        <v>34</v>
      </c>
      <c r="I106" t="s">
        <v>200</v>
      </c>
      <c r="J106" s="33"/>
      <c r="K106" s="33"/>
      <c r="L106" s="33"/>
      <c r="M106" s="153">
        <f t="shared" si="31"/>
        <v>1039.5</v>
      </c>
      <c r="N106" s="166">
        <f t="shared" si="29"/>
        <v>368.99999999999994</v>
      </c>
      <c r="O106" s="155">
        <f t="shared" si="30"/>
        <v>1408.5</v>
      </c>
    </row>
    <row r="107" spans="2:15" ht="20.25" customHeight="1">
      <c r="B107" s="111" t="s">
        <v>37</v>
      </c>
      <c r="C107" s="111" t="s">
        <v>38</v>
      </c>
      <c r="D107" s="112">
        <v>140</v>
      </c>
      <c r="E107" s="113"/>
      <c r="F107" s="112"/>
      <c r="G107" s="113"/>
      <c r="H107" s="114"/>
      <c r="I107" s="115"/>
      <c r="J107" s="116" t="s">
        <v>156</v>
      </c>
      <c r="K107" s="116"/>
      <c r="L107" s="116"/>
      <c r="M107" s="157">
        <f>SUM(M108:M110)</f>
        <v>1617</v>
      </c>
      <c r="N107" s="164">
        <f t="shared" si="29"/>
        <v>574</v>
      </c>
      <c r="O107" s="159">
        <f t="shared" si="30"/>
        <v>2191</v>
      </c>
    </row>
    <row r="108" spans="2:15" ht="20.25" customHeight="1">
      <c r="B108" s="117"/>
      <c r="C108" s="117"/>
      <c r="D108" s="107">
        <v>40</v>
      </c>
      <c r="E108" s="108"/>
      <c r="F108" s="107"/>
      <c r="G108" s="108"/>
      <c r="H108" s="108" t="s">
        <v>39</v>
      </c>
      <c r="I108" s="107" t="s">
        <v>40</v>
      </c>
      <c r="J108" s="117"/>
      <c r="K108" s="117"/>
      <c r="L108" s="117"/>
      <c r="M108" s="150">
        <f t="shared" ref="M108:M110" si="32">D108*11.55</f>
        <v>462</v>
      </c>
      <c r="N108" s="165">
        <f t="shared" si="29"/>
        <v>164</v>
      </c>
      <c r="O108" s="152">
        <f t="shared" si="30"/>
        <v>626</v>
      </c>
    </row>
    <row r="109" spans="2:15" ht="20.25" customHeight="1">
      <c r="B109" s="117"/>
      <c r="C109" s="117"/>
      <c r="D109" s="107">
        <v>20</v>
      </c>
      <c r="E109" s="108"/>
      <c r="F109" s="107"/>
      <c r="G109" s="108"/>
      <c r="H109" s="36" t="s">
        <v>41</v>
      </c>
      <c r="I109" s="107" t="s">
        <v>42</v>
      </c>
      <c r="J109" s="117"/>
      <c r="K109" s="117"/>
      <c r="L109" s="117"/>
      <c r="M109" s="150">
        <f t="shared" si="32"/>
        <v>231</v>
      </c>
      <c r="N109" s="165">
        <f t="shared" si="29"/>
        <v>82</v>
      </c>
      <c r="O109" s="152">
        <f t="shared" si="30"/>
        <v>313</v>
      </c>
    </row>
    <row r="110" spans="2:15" ht="20.25" customHeight="1" thickBot="1">
      <c r="B110" s="118"/>
      <c r="C110" s="118"/>
      <c r="D110" s="119">
        <v>80</v>
      </c>
      <c r="E110" s="109"/>
      <c r="F110" s="119"/>
      <c r="G110" s="109"/>
      <c r="H110" s="109" t="s">
        <v>43</v>
      </c>
      <c r="I110" s="119" t="s">
        <v>44</v>
      </c>
      <c r="J110" s="118"/>
      <c r="K110" s="118"/>
      <c r="L110" s="118"/>
      <c r="M110" s="150">
        <f t="shared" si="32"/>
        <v>924</v>
      </c>
      <c r="N110" s="165">
        <f t="shared" si="29"/>
        <v>328</v>
      </c>
      <c r="O110" s="152">
        <f t="shared" si="30"/>
        <v>1252</v>
      </c>
    </row>
    <row r="111" spans="2:15" ht="20.25" customHeight="1">
      <c r="B111" s="111" t="s">
        <v>27</v>
      </c>
      <c r="C111" s="111" t="s">
        <v>45</v>
      </c>
      <c r="D111" s="112">
        <v>60</v>
      </c>
      <c r="E111" s="114"/>
      <c r="F111" s="120"/>
      <c r="G111" s="114"/>
      <c r="H111" s="114"/>
      <c r="I111" s="120"/>
      <c r="J111" s="116" t="s">
        <v>156</v>
      </c>
      <c r="K111" s="116"/>
      <c r="L111" s="116"/>
      <c r="M111" s="144"/>
      <c r="N111" s="167"/>
      <c r="O111" s="146"/>
    </row>
    <row r="112" spans="2:15" ht="20.25" customHeight="1" thickBot="1">
      <c r="B112" s="121"/>
      <c r="C112" s="117"/>
      <c r="D112" s="119">
        <v>60</v>
      </c>
      <c r="E112" s="108"/>
      <c r="F112" s="107"/>
      <c r="G112" s="108"/>
      <c r="H112" s="109" t="s">
        <v>46</v>
      </c>
      <c r="I112" s="122" t="s">
        <v>47</v>
      </c>
      <c r="J112" s="118"/>
      <c r="K112" s="118"/>
      <c r="L112" s="118"/>
      <c r="M112" s="141">
        <f t="shared" ref="M112" si="33">D112*11.55</f>
        <v>693</v>
      </c>
      <c r="N112" s="168">
        <f t="shared" ref="N112:N115" si="34">D112*4.1</f>
        <v>245.99999999999997</v>
      </c>
      <c r="O112" s="143">
        <f t="shared" ref="O112:O115" si="35">M112+N112</f>
        <v>939</v>
      </c>
    </row>
    <row r="113" spans="2:15" ht="20.25" customHeight="1">
      <c r="B113" s="22" t="s">
        <v>52</v>
      </c>
      <c r="C113" s="22" t="s">
        <v>201</v>
      </c>
      <c r="D113" s="23">
        <v>95</v>
      </c>
      <c r="E113" s="24"/>
      <c r="F113" s="23"/>
      <c r="G113" s="24"/>
      <c r="H113" s="25"/>
      <c r="I113" s="26"/>
      <c r="J113" s="224" t="s">
        <v>214</v>
      </c>
      <c r="K113" s="134"/>
      <c r="L113" s="50"/>
      <c r="M113" s="157">
        <f>SUM(M114:M115)</f>
        <v>1097.25</v>
      </c>
      <c r="N113" s="164">
        <f t="shared" si="34"/>
        <v>389.49999999999994</v>
      </c>
      <c r="O113" s="159">
        <f t="shared" si="35"/>
        <v>1486.75</v>
      </c>
    </row>
    <row r="114" spans="2:15" ht="20.25" customHeight="1">
      <c r="B114" s="39"/>
      <c r="C114" s="39"/>
      <c r="D114" s="91">
        <v>40</v>
      </c>
      <c r="E114" s="35"/>
      <c r="F114" s="34"/>
      <c r="G114" s="35"/>
      <c r="H114" s="33" t="s">
        <v>208</v>
      </c>
      <c r="I114" s="91" t="s">
        <v>207</v>
      </c>
      <c r="J114" s="225"/>
      <c r="K114" s="81"/>
      <c r="L114" s="33"/>
      <c r="M114" s="150">
        <f t="shared" ref="M114:M115" si="36">D114*11.55</f>
        <v>462</v>
      </c>
      <c r="N114" s="165">
        <f t="shared" si="34"/>
        <v>164</v>
      </c>
      <c r="O114" s="152">
        <f t="shared" si="35"/>
        <v>626</v>
      </c>
    </row>
    <row r="115" spans="2:15" ht="20.25" customHeight="1" thickBot="1">
      <c r="B115" s="39"/>
      <c r="C115" s="39"/>
      <c r="D115" s="42">
        <v>55</v>
      </c>
      <c r="E115" s="30"/>
      <c r="F115" s="29"/>
      <c r="G115" s="30"/>
      <c r="H115" s="124" t="s">
        <v>48</v>
      </c>
      <c r="I115" s="42" t="s">
        <v>49</v>
      </c>
      <c r="J115" s="226"/>
      <c r="K115" s="103"/>
      <c r="L115" s="28"/>
      <c r="M115" s="153">
        <f t="shared" si="36"/>
        <v>635.25</v>
      </c>
      <c r="N115" s="166">
        <f t="shared" si="34"/>
        <v>225.49999999999997</v>
      </c>
      <c r="O115" s="155">
        <f t="shared" si="35"/>
        <v>860.75</v>
      </c>
    </row>
    <row r="116" spans="2:15" ht="20.25" customHeight="1">
      <c r="B116" s="22" t="s">
        <v>205</v>
      </c>
      <c r="C116" s="22" t="s">
        <v>206</v>
      </c>
      <c r="D116" s="23">
        <v>140</v>
      </c>
      <c r="E116" s="24"/>
      <c r="F116" s="23"/>
      <c r="G116" s="24"/>
      <c r="H116" s="25"/>
      <c r="I116" s="26"/>
      <c r="J116" s="33"/>
      <c r="K116" s="33"/>
      <c r="L116" s="33"/>
      <c r="M116" s="157">
        <f>SUM(M117:M118)</f>
        <v>1617</v>
      </c>
      <c r="N116" s="164">
        <f t="shared" ref="N116:N118" si="37">D116*4.1</f>
        <v>574</v>
      </c>
      <c r="O116" s="159">
        <f t="shared" ref="O116:O118" si="38">M116+N116</f>
        <v>2191</v>
      </c>
    </row>
    <row r="117" spans="2:15" ht="20.25" customHeight="1" thickBot="1">
      <c r="B117" s="39"/>
      <c r="C117" s="39"/>
      <c r="D117" s="91">
        <v>60</v>
      </c>
      <c r="E117" s="35"/>
      <c r="F117" s="34"/>
      <c r="G117" s="35"/>
      <c r="H117" s="31" t="s">
        <v>32</v>
      </c>
      <c r="I117" s="32" t="s">
        <v>36</v>
      </c>
      <c r="J117" s="33"/>
      <c r="K117" s="33"/>
      <c r="L117" s="33"/>
      <c r="M117" s="150">
        <f t="shared" ref="M117:M118" si="39">D117*11.55</f>
        <v>693</v>
      </c>
      <c r="N117" s="165">
        <f t="shared" si="37"/>
        <v>245.99999999999997</v>
      </c>
      <c r="O117" s="152">
        <f t="shared" si="38"/>
        <v>939</v>
      </c>
    </row>
    <row r="118" spans="2:15" ht="20.25" customHeight="1" thickBot="1">
      <c r="B118" s="39"/>
      <c r="C118" s="39"/>
      <c r="D118" s="42">
        <v>80</v>
      </c>
      <c r="E118" s="30"/>
      <c r="F118" s="29"/>
      <c r="G118" s="30"/>
      <c r="H118" s="31" t="s">
        <v>35</v>
      </c>
      <c r="I118" s="100" t="s">
        <v>33</v>
      </c>
      <c r="J118" s="33"/>
      <c r="K118" s="33"/>
      <c r="L118" s="33"/>
      <c r="M118" s="153">
        <f t="shared" si="39"/>
        <v>924</v>
      </c>
      <c r="N118" s="166">
        <f t="shared" si="37"/>
        <v>328</v>
      </c>
      <c r="O118" s="155">
        <f t="shared" si="38"/>
        <v>1252</v>
      </c>
    </row>
    <row r="119" spans="2:15" ht="20.25" customHeight="1">
      <c r="B119" s="22"/>
      <c r="C119" s="22" t="s">
        <v>202</v>
      </c>
      <c r="D119" s="23"/>
      <c r="E119" s="24"/>
      <c r="F119" s="23"/>
      <c r="G119" s="25"/>
      <c r="H119" s="49"/>
      <c r="I119" s="23"/>
      <c r="J119" s="50"/>
      <c r="K119" s="50"/>
      <c r="L119" s="50"/>
      <c r="M119" s="50"/>
      <c r="N119" s="50"/>
      <c r="O119" s="50"/>
    </row>
    <row r="120" spans="2:15" ht="30" customHeight="1" thickBot="1">
      <c r="B120" s="39"/>
      <c r="C120" s="39" t="s">
        <v>209</v>
      </c>
      <c r="D120" s="34"/>
      <c r="E120" s="35"/>
      <c r="F120" s="34"/>
      <c r="G120" s="35"/>
      <c r="H120" s="57"/>
      <c r="I120" s="34"/>
      <c r="J120" s="28"/>
      <c r="K120" s="28"/>
      <c r="L120" s="28"/>
      <c r="M120" s="28"/>
      <c r="N120" s="28"/>
      <c r="O120" s="28"/>
    </row>
    <row r="121" spans="2:15" ht="20.25" customHeight="1" thickBot="1">
      <c r="B121" s="125" t="s">
        <v>100</v>
      </c>
      <c r="C121" s="86"/>
      <c r="D121" s="123"/>
      <c r="E121" s="86"/>
      <c r="F121" s="123"/>
      <c r="G121" s="86"/>
      <c r="H121" s="210" t="s">
        <v>203</v>
      </c>
      <c r="I121" s="211"/>
      <c r="J121" s="28"/>
      <c r="K121" s="28"/>
      <c r="L121" s="28"/>
      <c r="M121" s="169">
        <f>M116+M113+M112+M107+M104</f>
        <v>6525.75</v>
      </c>
      <c r="N121" s="169">
        <f t="shared" ref="N121:O121" si="40">N103+N107+N111+N115+N117</f>
        <v>1045.5</v>
      </c>
      <c r="O121" s="169">
        <f t="shared" si="40"/>
        <v>3990.75</v>
      </c>
    </row>
    <row r="122" spans="2:15" ht="20.25" customHeight="1">
      <c r="I122" s="162"/>
      <c r="J122" s="162"/>
      <c r="K122" s="161"/>
      <c r="L122" s="163" t="s">
        <v>220</v>
      </c>
    </row>
    <row r="125" spans="2:15" ht="20.25" customHeight="1">
      <c r="I125" s="126" t="s">
        <v>204</v>
      </c>
    </row>
  </sheetData>
  <mergeCells count="60">
    <mergeCell ref="P3:R3"/>
    <mergeCell ref="J4:J5"/>
    <mergeCell ref="K4:K5"/>
    <mergeCell ref="L4:L5"/>
    <mergeCell ref="C34:C35"/>
    <mergeCell ref="E34:E35"/>
    <mergeCell ref="F34:F35"/>
    <mergeCell ref="G34:G35"/>
    <mergeCell ref="H34:H35"/>
    <mergeCell ref="I34:I35"/>
    <mergeCell ref="J34:J35"/>
    <mergeCell ref="C4:C5"/>
    <mergeCell ref="E4:E5"/>
    <mergeCell ref="F4:F5"/>
    <mergeCell ref="G4:G5"/>
    <mergeCell ref="H4:H5"/>
    <mergeCell ref="I4:I5"/>
    <mergeCell ref="K34:K35"/>
    <mergeCell ref="L34:L35"/>
    <mergeCell ref="F56:I56"/>
    <mergeCell ref="C61:C62"/>
    <mergeCell ref="E61:E62"/>
    <mergeCell ref="F61:F62"/>
    <mergeCell ref="G61:G62"/>
    <mergeCell ref="H61:H62"/>
    <mergeCell ref="I61:I62"/>
    <mergeCell ref="J61:J62"/>
    <mergeCell ref="K61:K62"/>
    <mergeCell ref="L61:L62"/>
    <mergeCell ref="C78:C79"/>
    <mergeCell ref="E78:E79"/>
    <mergeCell ref="F78:F79"/>
    <mergeCell ref="G78:G79"/>
    <mergeCell ref="H78:H79"/>
    <mergeCell ref="I78:I79"/>
    <mergeCell ref="J78:J79"/>
    <mergeCell ref="K78:K79"/>
    <mergeCell ref="K102:K103"/>
    <mergeCell ref="L102:L103"/>
    <mergeCell ref="H121:I121"/>
    <mergeCell ref="L78:L79"/>
    <mergeCell ref="C96:C97"/>
    <mergeCell ref="H98:I98"/>
    <mergeCell ref="C102:C103"/>
    <mergeCell ref="E102:E103"/>
    <mergeCell ref="F102:F103"/>
    <mergeCell ref="G102:G103"/>
    <mergeCell ref="H102:H103"/>
    <mergeCell ref="I102:I103"/>
    <mergeCell ref="J102:J103"/>
    <mergeCell ref="J84:J87"/>
    <mergeCell ref="J88:J90"/>
    <mergeCell ref="J91:J92"/>
    <mergeCell ref="J93:J94"/>
    <mergeCell ref="J113:J115"/>
    <mergeCell ref="M60:O60"/>
    <mergeCell ref="M77:O77"/>
    <mergeCell ref="M101:O101"/>
    <mergeCell ref="M3:O3"/>
    <mergeCell ref="M33:O33"/>
  </mergeCells>
  <pageMargins left="0.7" right="0.7" top="0.75" bottom="0.75" header="0.3" footer="0.3"/>
  <pageSetup paperSize="8" scale="41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I58"/>
  <sheetViews>
    <sheetView topLeftCell="B1" zoomScale="75" zoomScaleNormal="75" workbookViewId="0">
      <selection activeCell="I4" sqref="I4"/>
    </sheetView>
  </sheetViews>
  <sheetFormatPr defaultColWidth="19.5703125" defaultRowHeight="15"/>
  <cols>
    <col min="2" max="2" width="37.42578125" customWidth="1"/>
    <col min="3" max="3" width="9.5703125" customWidth="1"/>
    <col min="8" max="8" width="11.7109375" customWidth="1"/>
    <col min="9" max="9" width="85.5703125" bestFit="1" customWidth="1"/>
  </cols>
  <sheetData>
    <row r="1" spans="1:9" ht="30">
      <c r="A1" s="43" t="s">
        <v>267</v>
      </c>
    </row>
    <row r="3" spans="1:9" ht="15.75" thickBot="1">
      <c r="E3" t="s">
        <v>221</v>
      </c>
      <c r="G3" t="s">
        <v>222</v>
      </c>
    </row>
    <row r="4" spans="1:9" ht="15.75" thickBot="1">
      <c r="E4" s="170" t="s">
        <v>223</v>
      </c>
      <c r="G4" s="171" t="s">
        <v>224</v>
      </c>
    </row>
    <row r="5" spans="1:9">
      <c r="E5" t="s">
        <v>225</v>
      </c>
      <c r="G5" t="s">
        <v>226</v>
      </c>
    </row>
    <row r="6" spans="1:9" ht="15.75" thickBot="1"/>
    <row r="7" spans="1:9" ht="18" customHeight="1">
      <c r="A7" s="127" t="s">
        <v>56</v>
      </c>
      <c r="B7" s="212" t="s">
        <v>57</v>
      </c>
      <c r="C7" s="127" t="s">
        <v>58</v>
      </c>
      <c r="D7" s="219" t="s">
        <v>34</v>
      </c>
      <c r="E7" s="212" t="s">
        <v>227</v>
      </c>
      <c r="F7" s="212" t="s">
        <v>228</v>
      </c>
      <c r="G7" s="212" t="s">
        <v>229</v>
      </c>
      <c r="H7" s="219" t="s">
        <v>230</v>
      </c>
      <c r="I7" s="212" t="s">
        <v>61</v>
      </c>
    </row>
    <row r="8" spans="1:9" ht="18" customHeight="1" thickBot="1">
      <c r="A8" s="128" t="s">
        <v>65</v>
      </c>
      <c r="B8" s="213"/>
      <c r="C8" s="129" t="s">
        <v>66</v>
      </c>
      <c r="D8" s="220"/>
      <c r="E8" s="218"/>
      <c r="F8" s="218"/>
      <c r="G8" s="218"/>
      <c r="H8" s="220"/>
      <c r="I8" s="218"/>
    </row>
    <row r="9" spans="1:9" ht="18" customHeight="1" thickBot="1">
      <c r="A9" s="172" t="s">
        <v>13</v>
      </c>
      <c r="B9" s="22" t="s">
        <v>101</v>
      </c>
      <c r="C9" s="48">
        <v>40</v>
      </c>
      <c r="D9" s="23"/>
      <c r="E9" s="24"/>
      <c r="F9" s="48"/>
      <c r="G9" s="23"/>
      <c r="H9" s="23"/>
      <c r="I9" s="24"/>
    </row>
    <row r="10" spans="1:9" ht="18" customHeight="1" thickBot="1">
      <c r="A10" s="75"/>
      <c r="B10" s="28"/>
      <c r="C10" s="51">
        <v>40</v>
      </c>
      <c r="D10" s="29"/>
      <c r="E10" s="76" t="s">
        <v>102</v>
      </c>
      <c r="F10" s="173" t="s">
        <v>231</v>
      </c>
      <c r="G10" s="173" t="s">
        <v>231</v>
      </c>
      <c r="H10" s="77" t="s">
        <v>103</v>
      </c>
      <c r="I10" s="30" t="s">
        <v>104</v>
      </c>
    </row>
    <row r="11" spans="1:9" ht="18" customHeight="1" thickBot="1">
      <c r="A11" s="174" t="s">
        <v>105</v>
      </c>
      <c r="B11" s="79" t="s">
        <v>232</v>
      </c>
      <c r="C11" s="48">
        <v>210</v>
      </c>
      <c r="D11" s="73"/>
      <c r="E11" s="22"/>
      <c r="F11" s="48"/>
      <c r="G11" s="48"/>
      <c r="H11" s="26"/>
      <c r="I11" s="24"/>
    </row>
    <row r="12" spans="1:9" ht="18" customHeight="1" thickBot="1">
      <c r="A12" s="33"/>
      <c r="B12" s="81"/>
      <c r="C12" s="55">
        <v>60</v>
      </c>
      <c r="D12" s="34"/>
      <c r="E12" s="82" t="s">
        <v>108</v>
      </c>
      <c r="F12" s="173" t="s">
        <v>233</v>
      </c>
      <c r="G12" s="173" t="s">
        <v>233</v>
      </c>
      <c r="H12" s="40"/>
      <c r="I12" s="35" t="s">
        <v>109</v>
      </c>
    </row>
    <row r="13" spans="1:9" ht="18" customHeight="1">
      <c r="A13" s="33"/>
      <c r="B13" s="81"/>
      <c r="C13" s="55">
        <v>60</v>
      </c>
      <c r="D13" s="34"/>
      <c r="E13" s="35" t="s">
        <v>110</v>
      </c>
      <c r="F13" s="173" t="s">
        <v>234</v>
      </c>
      <c r="G13" s="173" t="s">
        <v>234</v>
      </c>
      <c r="H13" s="40"/>
      <c r="I13" s="35" t="s">
        <v>111</v>
      </c>
    </row>
    <row r="14" spans="1:9" ht="18" customHeight="1" thickBot="1">
      <c r="A14" s="33"/>
      <c r="B14" s="81"/>
      <c r="C14" s="55">
        <v>50</v>
      </c>
      <c r="D14" s="34"/>
      <c r="E14" s="82" t="s">
        <v>112</v>
      </c>
      <c r="F14" s="175" t="s">
        <v>235</v>
      </c>
      <c r="G14" s="175" t="s">
        <v>235</v>
      </c>
      <c r="H14" s="40"/>
      <c r="I14" s="35" t="s">
        <v>113</v>
      </c>
    </row>
    <row r="15" spans="1:9" ht="18" customHeight="1" thickBot="1">
      <c r="A15" s="33"/>
      <c r="B15" s="81"/>
      <c r="C15" s="51">
        <v>40</v>
      </c>
      <c r="D15" s="29"/>
      <c r="E15" s="30" t="s">
        <v>114</v>
      </c>
      <c r="F15" s="173" t="s">
        <v>236</v>
      </c>
      <c r="G15" s="173" t="s">
        <v>236</v>
      </c>
      <c r="H15" s="64"/>
      <c r="I15" s="30" t="s">
        <v>115</v>
      </c>
    </row>
    <row r="16" spans="1:9" ht="18" customHeight="1" thickBot="1">
      <c r="A16" s="176" t="s">
        <v>12</v>
      </c>
      <c r="B16" s="22" t="s">
        <v>116</v>
      </c>
      <c r="C16" s="48">
        <v>90</v>
      </c>
      <c r="D16" s="23"/>
      <c r="E16" s="24"/>
      <c r="F16" s="48"/>
      <c r="G16" s="48"/>
      <c r="H16" s="26"/>
      <c r="I16" s="24"/>
    </row>
    <row r="17" spans="1:9" ht="18" customHeight="1" thickBot="1">
      <c r="A17" s="33"/>
      <c r="B17" s="33"/>
      <c r="C17" s="55">
        <v>40</v>
      </c>
      <c r="D17" s="34"/>
      <c r="E17" s="82" t="s">
        <v>117</v>
      </c>
      <c r="F17" s="177" t="s">
        <v>237</v>
      </c>
      <c r="G17" s="48"/>
      <c r="H17" s="40"/>
      <c r="I17" s="35" t="s">
        <v>118</v>
      </c>
    </row>
    <row r="18" spans="1:9" ht="18" customHeight="1" thickBot="1">
      <c r="A18" s="28"/>
      <c r="B18" s="28"/>
      <c r="C18" s="51">
        <v>50</v>
      </c>
      <c r="D18" s="29"/>
      <c r="E18" s="30" t="s">
        <v>119</v>
      </c>
      <c r="F18" s="178" t="s">
        <v>238</v>
      </c>
      <c r="G18" s="48"/>
      <c r="H18" s="64"/>
      <c r="I18" s="30" t="s">
        <v>120</v>
      </c>
    </row>
    <row r="19" spans="1:9" ht="18" customHeight="1">
      <c r="A19" s="176" t="s">
        <v>11</v>
      </c>
      <c r="B19" s="22" t="s">
        <v>121</v>
      </c>
      <c r="C19" s="48">
        <v>140</v>
      </c>
      <c r="D19" s="73"/>
      <c r="E19" s="22"/>
      <c r="F19" s="48"/>
      <c r="G19" s="48"/>
      <c r="H19" s="26"/>
      <c r="I19" s="24"/>
    </row>
    <row r="20" spans="1:9" ht="18" customHeight="1">
      <c r="A20" s="33"/>
      <c r="B20" s="33"/>
      <c r="C20" s="55">
        <v>60</v>
      </c>
      <c r="D20" s="34"/>
      <c r="E20" s="35" t="s">
        <v>122</v>
      </c>
      <c r="F20" s="179" t="s">
        <v>239</v>
      </c>
      <c r="G20" s="179" t="s">
        <v>239</v>
      </c>
      <c r="H20" s="83" t="s">
        <v>123</v>
      </c>
      <c r="I20" s="35" t="s">
        <v>124</v>
      </c>
    </row>
    <row r="21" spans="1:9" ht="18" customHeight="1" thickBot="1">
      <c r="A21" s="33"/>
      <c r="B21" s="33"/>
      <c r="C21" s="55">
        <v>40</v>
      </c>
      <c r="D21" s="34"/>
      <c r="E21" s="82" t="s">
        <v>125</v>
      </c>
      <c r="F21" s="175" t="s">
        <v>240</v>
      </c>
      <c r="G21" s="175" t="s">
        <v>240</v>
      </c>
      <c r="H21" s="40"/>
      <c r="I21" s="35" t="s">
        <v>126</v>
      </c>
    </row>
    <row r="22" spans="1:9" ht="18" customHeight="1" thickBot="1">
      <c r="A22" s="28"/>
      <c r="B22" s="28"/>
      <c r="C22" s="51">
        <v>40</v>
      </c>
      <c r="D22" s="29"/>
      <c r="E22" s="76" t="s">
        <v>127</v>
      </c>
      <c r="F22" s="173" t="s">
        <v>241</v>
      </c>
      <c r="G22" s="173" t="s">
        <v>241</v>
      </c>
      <c r="H22" s="64"/>
      <c r="I22" s="30" t="s">
        <v>128</v>
      </c>
    </row>
    <row r="23" spans="1:9" ht="18" customHeight="1">
      <c r="A23" s="176" t="s">
        <v>10</v>
      </c>
      <c r="B23" s="84" t="s">
        <v>129</v>
      </c>
      <c r="C23" s="48">
        <v>80</v>
      </c>
      <c r="D23" s="23"/>
      <c r="E23" s="24"/>
      <c r="F23" s="48"/>
      <c r="G23" s="48"/>
      <c r="H23" s="180"/>
      <c r="I23" s="24"/>
    </row>
    <row r="24" spans="1:9" ht="18" customHeight="1" thickBot="1">
      <c r="A24" s="33"/>
      <c r="B24" s="33"/>
      <c r="C24" s="55">
        <v>40</v>
      </c>
      <c r="D24" s="34"/>
      <c r="E24" s="35" t="s">
        <v>130</v>
      </c>
      <c r="F24" s="175" t="s">
        <v>242</v>
      </c>
      <c r="G24" s="175" t="s">
        <v>242</v>
      </c>
      <c r="H24" s="34"/>
      <c r="I24" s="35" t="s">
        <v>131</v>
      </c>
    </row>
    <row r="25" spans="1:9" ht="18" customHeight="1" thickBot="1">
      <c r="A25" s="28"/>
      <c r="B25" s="28"/>
      <c r="C25" s="51">
        <v>40</v>
      </c>
      <c r="D25" s="29"/>
      <c r="E25" s="30" t="s">
        <v>132</v>
      </c>
      <c r="F25" s="181" t="s">
        <v>243</v>
      </c>
      <c r="G25" s="181" t="s">
        <v>243</v>
      </c>
      <c r="H25" s="29"/>
      <c r="I25" s="30" t="s">
        <v>133</v>
      </c>
    </row>
    <row r="26" spans="1:9" ht="20.25" customHeight="1">
      <c r="A26" s="176" t="s">
        <v>9</v>
      </c>
      <c r="B26" s="22" t="s">
        <v>97</v>
      </c>
      <c r="C26" s="48">
        <v>50</v>
      </c>
      <c r="D26" s="25"/>
      <c r="E26" s="48"/>
      <c r="F26" s="48"/>
      <c r="G26" s="48"/>
      <c r="H26" s="48"/>
      <c r="I26" s="25"/>
    </row>
    <row r="27" spans="1:9" ht="20.25" customHeight="1" thickBot="1">
      <c r="A27" s="27"/>
      <c r="B27" s="28"/>
      <c r="C27" s="51">
        <v>50</v>
      </c>
      <c r="D27" s="30" t="s">
        <v>90</v>
      </c>
      <c r="E27" s="182" t="s">
        <v>98</v>
      </c>
      <c r="F27" s="175" t="s">
        <v>244</v>
      </c>
      <c r="G27" s="175" t="s">
        <v>244</v>
      </c>
      <c r="H27" s="51"/>
      <c r="I27" s="30" t="s">
        <v>99</v>
      </c>
    </row>
    <row r="28" spans="1:9" ht="20.25" customHeight="1" thickBot="1">
      <c r="A28" s="176" t="s">
        <v>4</v>
      </c>
      <c r="B28" s="22" t="s">
        <v>67</v>
      </c>
      <c r="C28" s="48">
        <v>30</v>
      </c>
      <c r="D28" s="24"/>
      <c r="E28" s="48"/>
      <c r="F28" s="48"/>
      <c r="G28" s="48"/>
      <c r="H28" s="48"/>
      <c r="I28" s="25"/>
    </row>
    <row r="29" spans="1:9" ht="20.25" customHeight="1" thickBot="1">
      <c r="A29" s="27"/>
      <c r="B29" s="27"/>
      <c r="C29" s="51">
        <v>30</v>
      </c>
      <c r="D29" s="30" t="s">
        <v>68</v>
      </c>
      <c r="E29" s="182" t="s">
        <v>69</v>
      </c>
      <c r="F29" s="173" t="s">
        <v>245</v>
      </c>
      <c r="G29" s="173" t="s">
        <v>245</v>
      </c>
      <c r="H29" s="51"/>
      <c r="I29" s="30" t="s">
        <v>70</v>
      </c>
    </row>
    <row r="30" spans="1:9" ht="20.25" customHeight="1">
      <c r="A30" s="176" t="s">
        <v>7</v>
      </c>
      <c r="B30" s="232" t="s">
        <v>86</v>
      </c>
      <c r="C30" s="48">
        <v>110</v>
      </c>
      <c r="D30" s="25"/>
      <c r="E30" s="48"/>
      <c r="F30" s="48"/>
      <c r="G30" s="48"/>
      <c r="H30" s="48"/>
      <c r="I30" s="48"/>
    </row>
    <row r="31" spans="1:9" ht="20.25" customHeight="1">
      <c r="A31" s="39"/>
      <c r="B31" s="233"/>
      <c r="C31" s="55">
        <v>40</v>
      </c>
      <c r="D31" s="35" t="s">
        <v>87</v>
      </c>
      <c r="E31" s="55"/>
      <c r="F31" s="55"/>
      <c r="G31" s="55"/>
      <c r="H31" s="55"/>
      <c r="I31" s="35" t="s">
        <v>88</v>
      </c>
    </row>
    <row r="32" spans="1:9" ht="20.25" customHeight="1" thickBot="1">
      <c r="A32" s="33"/>
      <c r="B32" s="33"/>
      <c r="C32" s="55">
        <v>50</v>
      </c>
      <c r="D32" s="35" t="s">
        <v>87</v>
      </c>
      <c r="E32" s="55"/>
      <c r="F32" s="55"/>
      <c r="G32" s="55"/>
      <c r="H32" s="55"/>
      <c r="I32" s="35" t="s">
        <v>89</v>
      </c>
    </row>
    <row r="33" spans="1:9" ht="20.25" customHeight="1" thickBot="1">
      <c r="A33" s="28"/>
      <c r="B33" s="28"/>
      <c r="C33" s="51">
        <v>20</v>
      </c>
      <c r="D33" s="30" t="s">
        <v>90</v>
      </c>
      <c r="E33" s="51" t="s">
        <v>91</v>
      </c>
      <c r="F33" s="173" t="s">
        <v>246</v>
      </c>
      <c r="G33" s="173" t="s">
        <v>246</v>
      </c>
      <c r="H33" s="51"/>
      <c r="I33" s="30" t="s">
        <v>92</v>
      </c>
    </row>
    <row r="35" spans="1:9">
      <c r="A35" s="89"/>
      <c r="B35" s="89"/>
      <c r="C35" s="91"/>
      <c r="D35" s="91"/>
      <c r="E35" s="91"/>
      <c r="F35" s="91"/>
      <c r="G35" s="91"/>
      <c r="H35" s="91"/>
      <c r="I35" s="81"/>
    </row>
    <row r="36" spans="1:9" ht="85.5">
      <c r="A36" s="186" t="s">
        <v>268</v>
      </c>
      <c r="B36" s="89"/>
      <c r="C36" s="91"/>
      <c r="D36" s="91"/>
      <c r="E36" s="91" t="s">
        <v>276</v>
      </c>
      <c r="F36" s="91" t="s">
        <v>269</v>
      </c>
      <c r="G36" s="91" t="s">
        <v>270</v>
      </c>
      <c r="H36" s="91"/>
      <c r="I36" s="81"/>
    </row>
    <row r="37" spans="1:9" ht="15.75" thickBot="1">
      <c r="A37" s="89"/>
      <c r="B37" s="89"/>
      <c r="C37" s="91"/>
      <c r="D37" s="91"/>
      <c r="E37" s="91"/>
      <c r="F37" s="91"/>
      <c r="G37" s="91"/>
      <c r="H37" s="91"/>
      <c r="I37" s="81"/>
    </row>
    <row r="38" spans="1:9" ht="15.75" thickBot="1">
      <c r="A38" s="111" t="s">
        <v>3</v>
      </c>
      <c r="B38" s="22" t="s">
        <v>71</v>
      </c>
      <c r="C38" s="48">
        <v>40</v>
      </c>
      <c r="D38" s="25"/>
      <c r="E38" s="48"/>
      <c r="F38" s="48"/>
      <c r="G38" s="48"/>
      <c r="H38" s="23"/>
      <c r="I38" s="25"/>
    </row>
    <row r="39" spans="1:9" ht="15.75" thickBot="1">
      <c r="A39" s="27"/>
      <c r="B39" s="27"/>
      <c r="C39" s="51">
        <v>40</v>
      </c>
      <c r="D39" s="30" t="s">
        <v>68</v>
      </c>
      <c r="E39" s="51"/>
      <c r="F39" s="173" t="s">
        <v>247</v>
      </c>
      <c r="G39" s="173" t="s">
        <v>247</v>
      </c>
      <c r="H39" s="29"/>
      <c r="I39" s="30" t="s">
        <v>72</v>
      </c>
    </row>
    <row r="40" spans="1:9">
      <c r="A40" s="89"/>
      <c r="B40" s="89"/>
      <c r="C40" s="91"/>
      <c r="D40" s="91"/>
      <c r="E40" s="91"/>
      <c r="F40" s="91"/>
      <c r="G40" s="91"/>
      <c r="H40" s="91"/>
      <c r="I40" s="81"/>
    </row>
    <row r="41" spans="1:9">
      <c r="A41" s="89"/>
      <c r="B41" s="89"/>
      <c r="C41" s="91"/>
      <c r="D41" s="91"/>
      <c r="E41" s="91"/>
      <c r="F41" s="91"/>
      <c r="G41" s="91"/>
      <c r="H41" s="91"/>
      <c r="I41" s="81"/>
    </row>
    <row r="42" spans="1:9" ht="15.75" thickBot="1">
      <c r="E42" s="11"/>
      <c r="F42" s="11"/>
      <c r="G42" s="11"/>
      <c r="I42" s="12"/>
    </row>
    <row r="43" spans="1:9" ht="15.75" thickBot="1">
      <c r="A43" s="73" t="s">
        <v>248</v>
      </c>
      <c r="B43" s="22" t="s">
        <v>249</v>
      </c>
      <c r="C43" s="48">
        <v>40</v>
      </c>
      <c r="D43" s="25"/>
      <c r="E43" s="48"/>
      <c r="F43" s="48"/>
      <c r="G43" s="48"/>
      <c r="H43" s="25"/>
      <c r="I43" s="25"/>
    </row>
    <row r="44" spans="1:9" ht="15.75" thickBot="1">
      <c r="A44" s="75"/>
      <c r="B44" s="28"/>
      <c r="C44" s="51">
        <v>40</v>
      </c>
      <c r="D44" s="30"/>
      <c r="E44" s="55"/>
      <c r="F44" s="55"/>
      <c r="G44" s="173" t="s">
        <v>250</v>
      </c>
      <c r="H44" s="30"/>
      <c r="I44" s="30" t="s">
        <v>251</v>
      </c>
    </row>
    <row r="45" spans="1:9" ht="15.75" thickBot="1">
      <c r="I45" s="12"/>
    </row>
    <row r="46" spans="1:9">
      <c r="A46" s="22" t="s">
        <v>252</v>
      </c>
      <c r="B46" s="22" t="s">
        <v>253</v>
      </c>
      <c r="C46" s="48">
        <v>110</v>
      </c>
      <c r="D46" s="24"/>
      <c r="E46" s="24"/>
      <c r="F46" s="24"/>
      <c r="G46" s="95"/>
      <c r="H46" s="95"/>
      <c r="I46" s="50"/>
    </row>
    <row r="47" spans="1:9" ht="15.75" thickBot="1">
      <c r="A47" s="39"/>
      <c r="B47" s="37"/>
      <c r="C47" s="55">
        <v>50</v>
      </c>
      <c r="D47" s="35"/>
      <c r="E47" s="35"/>
      <c r="F47" s="35"/>
      <c r="G47" s="179" t="s">
        <v>254</v>
      </c>
      <c r="H47" s="37"/>
      <c r="I47" s="30" t="s">
        <v>255</v>
      </c>
    </row>
    <row r="48" spans="1:9" ht="15.75" thickBot="1">
      <c r="A48" s="27"/>
      <c r="B48" s="183"/>
      <c r="C48" s="51">
        <v>60</v>
      </c>
      <c r="D48" s="30"/>
      <c r="E48" s="30"/>
      <c r="F48" s="30"/>
      <c r="G48" s="173" t="s">
        <v>256</v>
      </c>
      <c r="H48" s="96"/>
      <c r="I48" s="30" t="s">
        <v>257</v>
      </c>
    </row>
    <row r="49" spans="1:9" ht="15.75" thickBot="1">
      <c r="A49" s="89"/>
      <c r="B49" s="184"/>
      <c r="C49" s="91"/>
      <c r="D49" s="91"/>
      <c r="E49" s="91"/>
      <c r="F49" s="91"/>
      <c r="G49" s="91"/>
      <c r="H49" s="11"/>
      <c r="I49" s="12"/>
    </row>
    <row r="50" spans="1:9" ht="15.75" customHeight="1" thickBot="1">
      <c r="A50" s="22" t="s">
        <v>258</v>
      </c>
      <c r="B50" s="232" t="s">
        <v>259</v>
      </c>
      <c r="C50" s="48">
        <f>C51+C52</f>
        <v>60</v>
      </c>
      <c r="D50" s="24"/>
      <c r="E50" s="24"/>
      <c r="F50" s="24"/>
      <c r="G50" s="1"/>
      <c r="H50" s="95"/>
      <c r="I50" s="25"/>
    </row>
    <row r="51" spans="1:9" ht="15.75" thickBot="1">
      <c r="A51" s="39"/>
      <c r="B51" s="233"/>
      <c r="C51" s="55">
        <v>40</v>
      </c>
      <c r="D51" s="35"/>
      <c r="E51" s="35"/>
      <c r="F51" s="35"/>
      <c r="G51" s="171" t="s">
        <v>260</v>
      </c>
      <c r="H51" s="37"/>
      <c r="I51" s="51" t="s">
        <v>261</v>
      </c>
    </row>
    <row r="52" spans="1:9" ht="15.75" thickBot="1">
      <c r="A52" s="27"/>
      <c r="B52" s="234"/>
      <c r="C52" s="51">
        <v>20</v>
      </c>
      <c r="D52" s="30"/>
      <c r="E52" s="30"/>
      <c r="F52" s="30"/>
      <c r="G52" s="178" t="s">
        <v>238</v>
      </c>
      <c r="H52" s="96"/>
      <c r="I52" s="51" t="s">
        <v>262</v>
      </c>
    </row>
    <row r="53" spans="1:9" ht="15.75" thickBot="1">
      <c r="I53" s="12"/>
    </row>
    <row r="54" spans="1:9" ht="15.75" thickBot="1">
      <c r="A54" s="73" t="s">
        <v>263</v>
      </c>
      <c r="B54" s="22" t="s">
        <v>264</v>
      </c>
      <c r="C54" s="48">
        <v>40</v>
      </c>
      <c r="D54" s="25"/>
      <c r="E54" s="48"/>
      <c r="F54" s="48"/>
      <c r="G54" s="185"/>
      <c r="H54" s="95"/>
      <c r="I54" s="25"/>
    </row>
    <row r="55" spans="1:9" ht="15.75" thickBot="1">
      <c r="A55" s="75"/>
      <c r="B55" s="28"/>
      <c r="C55" s="51">
        <v>40</v>
      </c>
      <c r="D55" s="30"/>
      <c r="E55" s="55"/>
      <c r="F55" s="55"/>
      <c r="G55" s="173" t="s">
        <v>265</v>
      </c>
      <c r="H55" s="96"/>
      <c r="I55" s="30" t="s">
        <v>266</v>
      </c>
    </row>
    <row r="56" spans="1:9">
      <c r="I56" s="12"/>
    </row>
    <row r="57" spans="1:9">
      <c r="F57" s="235"/>
      <c r="G57" s="235" t="s">
        <v>275</v>
      </c>
    </row>
    <row r="58" spans="1:9">
      <c r="F58" s="235"/>
      <c r="G58" s="235"/>
    </row>
  </sheetData>
  <mergeCells count="11">
    <mergeCell ref="I7:I8"/>
    <mergeCell ref="B30:B31"/>
    <mergeCell ref="B50:B52"/>
    <mergeCell ref="F57:F58"/>
    <mergeCell ref="G57:G58"/>
    <mergeCell ref="B7:B8"/>
    <mergeCell ref="D7:D8"/>
    <mergeCell ref="E7:E8"/>
    <mergeCell ref="F7:F8"/>
    <mergeCell ref="G7:G8"/>
    <mergeCell ref="H7:H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Plan</vt:lpstr>
      <vt:lpstr>Competencies Networks</vt:lpstr>
      <vt:lpstr>Competencies C4CS</vt:lpstr>
      <vt:lpstr>'Competencies Networks'!Print_Area</vt:lpstr>
      <vt:lpstr>Plan!Print_Area</vt:lpstr>
    </vt:vector>
  </TitlesOfParts>
  <Company>DFEEST TAFESA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Stuart McIntyre</dc:creator>
  <cp:lastModifiedBy>EliteBook</cp:lastModifiedBy>
  <cp:lastPrinted>2014-02-25T05:11:16Z</cp:lastPrinted>
  <dcterms:created xsi:type="dcterms:W3CDTF">2013-11-21T03:16:06Z</dcterms:created>
  <dcterms:modified xsi:type="dcterms:W3CDTF">2014-03-18T10:34:54Z</dcterms:modified>
</cp:coreProperties>
</file>